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8700" activeTab="0"/>
  </bookViews>
  <sheets>
    <sheet name="Лист1" sheetId="1" r:id="rId1"/>
  </sheets>
  <externalReferences>
    <externalReference r:id="rId4"/>
  </externalReferences>
  <definedNames>
    <definedName name="BudType">'[1]Параметры отчета'!$C$16</definedName>
    <definedName name="Scale">'[1]Параметры отчета'!$C$14</definedName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<sst xmlns="http://schemas.openxmlformats.org/spreadsheetml/2006/main" count="470" uniqueCount="330">
  <si>
    <t>Приложение № 3</t>
  </si>
  <si>
    <t>Исполнение муниципального бюджета 2004 года по доходам</t>
  </si>
  <si>
    <t>тыс. руб.</t>
  </si>
  <si>
    <t>Код доходов</t>
  </si>
  <si>
    <t>Наименование показателей</t>
  </si>
  <si>
    <t>план</t>
  </si>
  <si>
    <t>факт</t>
  </si>
  <si>
    <t>отклоне-ние (факт-план)</t>
  </si>
  <si>
    <t>1000000</t>
  </si>
  <si>
    <t>НАЛОГОВЫЕ ДОХОДЫ</t>
  </si>
  <si>
    <t>АВТОВЫСОТА</t>
  </si>
  <si>
    <t>1010000</t>
  </si>
  <si>
    <t>Налоги на прибыль (доход)</t>
  </si>
  <si>
    <t>1010100</t>
  </si>
  <si>
    <t>Налог на прибыль организаций</t>
  </si>
  <si>
    <t>-налог на прибыль организаций, зачисляемый в бюджеты субъектов Российской Федерации</t>
  </si>
  <si>
    <t xml:space="preserve">-налог на прибыль организаций, зачисляемый в местные бюджеты </t>
  </si>
  <si>
    <t>1010200</t>
  </si>
  <si>
    <t>Налог на доходы физических лиц</t>
  </si>
  <si>
    <t>налог на доходы физических лиц, полученные в виде дивидендов от долевого участия в деятельности организаций</t>
  </si>
  <si>
    <t>1010202</t>
  </si>
  <si>
    <t>налог на доходы физических лиц, за исключением доходов, получаемых в виде дивидендов, выигрышей и призов в целях рекламы, материальной выгоды по заемным средствам и пр., доходов, полученных физ.лицами, не явл. налог. резидентами РФ и инд. предпринимат.</t>
  </si>
  <si>
    <t>1010203</t>
  </si>
  <si>
    <t>налог на доходы, получаемые физическими лицами, не являющимися налоговыми резедентами Российской Федерации</t>
  </si>
  <si>
    <t>1010204</t>
  </si>
  <si>
    <t>налог на доходы, получаемые физическими лицами в виде выигрышей по лотерее, выигрышей и призов в целях рекламы, материальной выгоды по заемным средствам и процентным доходам по вкладам в банках</t>
  </si>
  <si>
    <t>1010205</t>
  </si>
  <si>
    <t xml:space="preserve">налог на доходы с физических лиц, зарегистрированных в качестве индивидуальных предпринимателей  </t>
  </si>
  <si>
    <t>1020000</t>
  </si>
  <si>
    <t>Налоги на товары и услуги, лицензионные и регистрационные сборы</t>
  </si>
  <si>
    <t>1020200</t>
  </si>
  <si>
    <t>Акцизы по подакцизным товарам (продукции) и отдельным видам минерального сырья, производимым на территории Российской Федерации</t>
  </si>
  <si>
    <t>1020215</t>
  </si>
  <si>
    <t xml:space="preserve"> -вина</t>
  </si>
  <si>
    <t>1020217</t>
  </si>
  <si>
    <t xml:space="preserve"> -пиво</t>
  </si>
  <si>
    <t>1020220</t>
  </si>
  <si>
    <t xml:space="preserve"> -алкогольная продукция с объемной долей этилового спирта выше 25% (за исключением вин) </t>
  </si>
  <si>
    <t>&gt;102021999,&lt;102023000</t>
  </si>
  <si>
    <t>1020223</t>
  </si>
  <si>
    <t xml:space="preserve">  -алкогольная продукция с объемной долей этилового спирта выше 25% (за исключением вин) при реализации с акцизных складов </t>
  </si>
  <si>
    <t>1020230</t>
  </si>
  <si>
    <t xml:space="preserve"> -ликероводочные изделия</t>
  </si>
  <si>
    <t>&gt;102022999,&lt;102024000</t>
  </si>
  <si>
    <t>1020233</t>
  </si>
  <si>
    <t xml:space="preserve"> -алкогольная продукция с объемной долей этилового спирта свыше 9 до 25% (за исключением вин)  при реализации с акцизных складов</t>
  </si>
  <si>
    <t>1020250</t>
  </si>
  <si>
    <t xml:space="preserve">  -алкогольная продукция с объемной долей этилового спирта свыше 9 (за исключением вин) в части сумм по расчетам за 2003г </t>
  </si>
  <si>
    <t>&gt;102024999,&lt;102026000</t>
  </si>
  <si>
    <t>1020253</t>
  </si>
  <si>
    <t xml:space="preserve"> -алкогольная продукция с объемной долей этилового спирта свыше 9 % (за исключением вин)  в части сумм по расчетам за 2003г при реализации с акцизных складов</t>
  </si>
  <si>
    <t>1020400</t>
  </si>
  <si>
    <t>Лицензионные и регистрационные сборы</t>
  </si>
  <si>
    <t>1020410</t>
  </si>
  <si>
    <t xml:space="preserve"> -лицензионный сбор за право на производство и оборот этилового спирта, спиртосодержащей и алкогольной продукции</t>
  </si>
  <si>
    <t>&gt;102040999,&lt;102042000</t>
  </si>
  <si>
    <t>1020413</t>
  </si>
  <si>
    <t xml:space="preserve"> -лицензионный сбор за право на производство и оборот этилового спирта, спиртосодержащей и алкогольной продукции, зачисляемый в местные бюджеты</t>
  </si>
  <si>
    <t>1020430</t>
  </si>
  <si>
    <t xml:space="preserve"> -прочие лицензионные и регистрационные сборы</t>
  </si>
  <si>
    <t>&gt;102042999,&lt;102044000</t>
  </si>
  <si>
    <t>1020433</t>
  </si>
  <si>
    <t xml:space="preserve"> -прочие лицензионные и регистрационные сборы,зачисляемые в местные бюджеты</t>
  </si>
  <si>
    <t>1030000</t>
  </si>
  <si>
    <t>Налоги на совокупный доход</t>
  </si>
  <si>
    <t>1030100</t>
  </si>
  <si>
    <t>Единый налог, взимаемый в связи с применением упрощенной системы налогообложения</t>
  </si>
  <si>
    <t>1030110</t>
  </si>
  <si>
    <t xml:space="preserve"> -единый налог, распределяемый по уровням бюджетной системы Российской Федерации</t>
  </si>
  <si>
    <t>&gt;103010999,&lt;103012000</t>
  </si>
  <si>
    <t>1030200</t>
  </si>
  <si>
    <t>Единый налог на вмененный доход для отдельных видов деятельности</t>
  </si>
  <si>
    <t>1030300</t>
  </si>
  <si>
    <t>Единый сельскохозяйственный налог</t>
  </si>
  <si>
    <t>1030310</t>
  </si>
  <si>
    <t xml:space="preserve"> -единый сельскохозяйственный налог, уплачиваемый организациями</t>
  </si>
  <si>
    <t>1040000</t>
  </si>
  <si>
    <t>Налоги на имущество</t>
  </si>
  <si>
    <t>1040100</t>
  </si>
  <si>
    <t>Налог на имущество физических лиц</t>
  </si>
  <si>
    <t>1040200</t>
  </si>
  <si>
    <t>Налог на имущество предприятий</t>
  </si>
  <si>
    <t>&gt;104019999,&lt;104030000</t>
  </si>
  <si>
    <t>1040210</t>
  </si>
  <si>
    <t xml:space="preserve"> -налог на имущество организаций, за исключением имущества организаций, входящих в единую систему газоснабжения</t>
  </si>
  <si>
    <t>1040300</t>
  </si>
  <si>
    <t>Налог с имущества, переходящего в порядке наследования и дарения</t>
  </si>
  <si>
    <t>1040600</t>
  </si>
  <si>
    <t>Налог на имущество предприятий (в части сумм, зачисляемых по расчетам за 2003г и погашения задолжности прошлых лет)</t>
  </si>
  <si>
    <t>1050000</t>
  </si>
  <si>
    <t>Платежи за пользование природными ресурсами</t>
  </si>
  <si>
    <t>1050100</t>
  </si>
  <si>
    <t>Платежи за пользование недрами (в части погашения задолженности прошлых лет)</t>
  </si>
  <si>
    <t>1050110</t>
  </si>
  <si>
    <t>Платежи за проведение поисковых и разведочных работ</t>
  </si>
  <si>
    <t>&gt;105010999,&lt;105012000</t>
  </si>
  <si>
    <t>1050130</t>
  </si>
  <si>
    <t>Платежи за пользование недрами в целях, не связанных с добычей полезных ископаемых</t>
  </si>
  <si>
    <t>&gt;105012999,&lt;105014000</t>
  </si>
  <si>
    <t>1050300</t>
  </si>
  <si>
    <t>Налог на добычу полезных ископаемых</t>
  </si>
  <si>
    <t>1050320</t>
  </si>
  <si>
    <t xml:space="preserve"> -налог на добычу общераспространенных полезных ископаемых</t>
  </si>
  <si>
    <t>1050340</t>
  </si>
  <si>
    <t xml:space="preserve"> -налог на добычу прочих полезных ископаемых </t>
  </si>
  <si>
    <t>1050400</t>
  </si>
  <si>
    <t>Платежи за пользованием лесным фондом</t>
  </si>
  <si>
    <t>1050401</t>
  </si>
  <si>
    <t xml:space="preserve"> -лесные подати</t>
  </si>
  <si>
    <t>1050402</t>
  </si>
  <si>
    <t xml:space="preserve"> -арендная плата за пользование лесным фондом</t>
  </si>
  <si>
    <t>1050500</t>
  </si>
  <si>
    <t>Водный налог</t>
  </si>
  <si>
    <t>1050700</t>
  </si>
  <si>
    <t>Земельный налог</t>
  </si>
  <si>
    <t>1050701</t>
  </si>
  <si>
    <t xml:space="preserve">  -земельный налог за земли сельскохозяйственного назначения</t>
  </si>
  <si>
    <t>1050702</t>
  </si>
  <si>
    <t xml:space="preserve">  -земельный налог за земли городов и поселков</t>
  </si>
  <si>
    <t>1050703</t>
  </si>
  <si>
    <t xml:space="preserve"> -земельный налог за другие земли несельскохозяйственного назначения</t>
  </si>
  <si>
    <t>1400000</t>
  </si>
  <si>
    <t>Прочие налоги, пошлины и сборы</t>
  </si>
  <si>
    <t>1400100</t>
  </si>
  <si>
    <t>Государственная пошлина</t>
  </si>
  <si>
    <t>1400102</t>
  </si>
  <si>
    <t xml:space="preserve"> -государственная пошлина с исковых и иных заявлений и жалоб, подаваемых в суды общей юрисдикции</t>
  </si>
  <si>
    <t>1400103</t>
  </si>
  <si>
    <t xml:space="preserve"> -государственная пошлина за совершение нотариальных действий, за государственную регистрацию актов гражданского состояния и другие юридически значимые действия, за рассмотрение и выдачу документов, связанных с приобретением гражданства Российской Федерац</t>
  </si>
  <si>
    <t>1400400</t>
  </si>
  <si>
    <t>Налоги субъектов Российской Федерации</t>
  </si>
  <si>
    <t>1400401</t>
  </si>
  <si>
    <t>сбор на нужды образовательных учреждений с юридических лиц</t>
  </si>
  <si>
    <t>1400500</t>
  </si>
  <si>
    <t>Местные налоги и сборы</t>
  </si>
  <si>
    <t>1400502</t>
  </si>
  <si>
    <t>целевые сборы с граждан и предприятий, учреждений и организаций на содержание милиции, на благоустройство территорий, на нужды образования и другие цели</t>
  </si>
  <si>
    <t>1400503</t>
  </si>
  <si>
    <t>налог на рекламу</t>
  </si>
  <si>
    <t>1400505</t>
  </si>
  <si>
    <t>лицензионный сбор за право торговли спиртными напитками и пивом</t>
  </si>
  <si>
    <t>1400540</t>
  </si>
  <si>
    <t>Прочие местные налоги и сборы</t>
  </si>
  <si>
    <t>&gt;140053999,&lt;140055000</t>
  </si>
  <si>
    <t>2000000</t>
  </si>
  <si>
    <t>НЕНАЛОГОВЫЕ ДОХОДЫ</t>
  </si>
  <si>
    <t>2010000</t>
  </si>
  <si>
    <t>Доходы от использования имущества, находящегося в муниципальной собственности, или от деятельности муниципальных организаций</t>
  </si>
  <si>
    <t>2010100</t>
  </si>
  <si>
    <t>Дивиденды по акциям, находящимся в государственной или муниципальной собственности</t>
  </si>
  <si>
    <t>2010130</t>
  </si>
  <si>
    <t xml:space="preserve">Дивиденды по акциям, находящимся в муниципальной собственности </t>
  </si>
  <si>
    <t>&gt;201012999,&lt;201014000</t>
  </si>
  <si>
    <t>2010200</t>
  </si>
  <si>
    <t>Доходы от сдачи в аренду имущества, находящегося в государственной или муниципальной собственности</t>
  </si>
  <si>
    <t>2010201-2010203, 2010233</t>
  </si>
  <si>
    <t>арендная плата за земли</t>
  </si>
  <si>
    <t>2010201</t>
  </si>
  <si>
    <t xml:space="preserve"> -арендная плата за земли сельскохозяйственного назначения</t>
  </si>
  <si>
    <t>2010202</t>
  </si>
  <si>
    <t xml:space="preserve"> -арендная плата за земли городов и поселков</t>
  </si>
  <si>
    <t>2010203</t>
  </si>
  <si>
    <t xml:space="preserve"> -арендная плата за другие земли несельскохозяйственного назначения</t>
  </si>
  <si>
    <t>2010206-2010208, 2010243</t>
  </si>
  <si>
    <t>доходы от сдачи в аренду имущества, закрепленного за муниципальными учреждениями и прочие доходы от сдачи в аренду муниципального имущества</t>
  </si>
  <si>
    <t>2010206</t>
  </si>
  <si>
    <t xml:space="preserve"> -доходы от сдачи в аренду имущества, закрепленного за образовательными учреждениями</t>
  </si>
  <si>
    <t>2010207</t>
  </si>
  <si>
    <t xml:space="preserve"> -доходы от сдачи в аренду имущества, закрепленного за учреждениями здравоохранения</t>
  </si>
  <si>
    <t>2010208</t>
  </si>
  <si>
    <t xml:space="preserve"> -доходы от сдачи в аренду имущества, закрепленного за государственными учреждениями культуры и искусства</t>
  </si>
  <si>
    <t>2010230</t>
  </si>
  <si>
    <t>Арендная плата за земельные участки, после разграничения государственной собственности на землю</t>
  </si>
  <si>
    <t>&gt;201022999,&lt;201024000</t>
  </si>
  <si>
    <t>2010233</t>
  </si>
  <si>
    <t xml:space="preserve"> -арендная плата за земли, находящиеся в муниципальной собственности</t>
  </si>
  <si>
    <t>2010240</t>
  </si>
  <si>
    <t>Прочие доходы от сдачи в аренду имущества, находящегося в государственной или муниципальной собственности</t>
  </si>
  <si>
    <t>&gt;201023999,&lt;201025000</t>
  </si>
  <si>
    <t>2010243</t>
  </si>
  <si>
    <t xml:space="preserve"> -прочие доходы от сдачи в аренду имущества, находящегося в муниципальной собственности</t>
  </si>
  <si>
    <t>2010400</t>
  </si>
  <si>
    <t>Проценты, полученные от предоставления бюджетных кредитов (бюджетных ссуд) внутри страны</t>
  </si>
  <si>
    <t>2010403</t>
  </si>
  <si>
    <t>Проценты, полученные от предоставления бюджетных кредитов (бюджетных ссуд) внутри страны, зачисляемые в местные бюджеты</t>
  </si>
  <si>
    <t>2010600</t>
  </si>
  <si>
    <t>Доходы от оказания услуг или компенсации затрат государства</t>
  </si>
  <si>
    <t xml:space="preserve">2010620 </t>
  </si>
  <si>
    <t xml:space="preserve"> Доходы от использования лесного фонда</t>
  </si>
  <si>
    <t>&gt;201061999,&lt;201063000</t>
  </si>
  <si>
    <t>2010621</t>
  </si>
  <si>
    <t xml:space="preserve"> -лесные подати, в части превышающей мин ставки платы за древисину, отпускаемую на корню, зачисляемая в бюджеты субъектов РФ</t>
  </si>
  <si>
    <t>2010622</t>
  </si>
  <si>
    <t xml:space="preserve"> -арендная плата за пользование лесным фондом, в части превышающей мин ставки платы за древисину, отпускаемую на корню, зачисляемая в бюджеты субъектов РФ</t>
  </si>
  <si>
    <t>2010624</t>
  </si>
  <si>
    <t xml:space="preserve"> -прочие доходы от использования лесного фонда, зачисляемые в бюджеты субъектов РФ</t>
  </si>
  <si>
    <t>2010657</t>
  </si>
  <si>
    <t xml:space="preserve"> -доходы местных бюджетов от возврата остатков субсидий и субвенций прошлых лет от не бюджетных организаций</t>
  </si>
  <si>
    <t>2010800</t>
  </si>
  <si>
    <t>Платежи от государственных и муниципальных организаций</t>
  </si>
  <si>
    <t>2010830</t>
  </si>
  <si>
    <t>Перечисление части прибыли государственных и муниципальных унитарных предприятий, остающейся после уплаты налогов и иных обязательных платежей</t>
  </si>
  <si>
    <t>&gt;201082999,&lt;201084000</t>
  </si>
  <si>
    <t>2010833</t>
  </si>
  <si>
    <t>Перечисление части прибыли муниципальных унитарных предприятий, остающейся после уплаты налогов и иных обязательных платежей, зачисляемой в местные бюджеты</t>
  </si>
  <si>
    <t>2012000</t>
  </si>
  <si>
    <t>Доходы от продажи оборудования, транспортных средств и других материальных ценностей</t>
  </si>
  <si>
    <t>2012030</t>
  </si>
  <si>
    <t>Доходы от продажи оборудования, транспортных средств и других материальных ценностей, зачисляемые в местные бюджеты</t>
  </si>
  <si>
    <t>&gt;201202999,&lt;201204000</t>
  </si>
  <si>
    <t>2012031</t>
  </si>
  <si>
    <t>Доходы от реализации имущества муниципальных унитарных предприятий и учреждений</t>
  </si>
  <si>
    <t>2019000</t>
  </si>
  <si>
    <t>Прочие поступления от использования имущества, находящегося в государственной или муниципальной собственности, а также поступления от разрешенных видов деятельности организаций</t>
  </si>
  <si>
    <t>2060000</t>
  </si>
  <si>
    <t>АДМИНИСТРАТИВНЫЕ ПЛАТЕЖИ И СБОРЫ</t>
  </si>
  <si>
    <t>2064000</t>
  </si>
  <si>
    <t>Прочие платежи, взимаемые государственными или муниципальными организациями за выполнение определенных функций</t>
  </si>
  <si>
    <t>2064030</t>
  </si>
  <si>
    <t>Прочие платежи, взимаемые муниципальными организациями за выполнение определенных функций, зачисляемые в местные бюджеты</t>
  </si>
  <si>
    <t>2070000</t>
  </si>
  <si>
    <t>Штрафные санкции, возмещение ущерба</t>
  </si>
  <si>
    <t>2070300</t>
  </si>
  <si>
    <t>Административные штрафы и иные санкции, включая штрафы за нарушение правил дорожного движения</t>
  </si>
  <si>
    <t>2070310</t>
  </si>
  <si>
    <t>Штрафы, взыскиваемые органами Министерства Российской Федерации по налогам и сборам (за исключением штрафов, взыскиваемых по отдельным видам налогов за нарушение налогового законодательства)</t>
  </si>
  <si>
    <t>&gt;207030999,&lt;207032000</t>
  </si>
  <si>
    <t>2070311</t>
  </si>
  <si>
    <t xml:space="preserve"> -денежные взыскания (штрафы), применяемые в качестве налоговых санкций, предусмотренных статьями 116, 117, 118, 120 (пункты 1 и 2), 125, 126, 128, 129, 129.1, 132, 134, 135 (пункт 2) и 135.1 части первой Налогового кодекса Российской Федерации</t>
  </si>
  <si>
    <t>2070312</t>
  </si>
  <si>
    <t xml:space="preserve"> -прочие штрафы, взыскиваемые органами Министерства Российской Федерации по налогам и сборам </t>
  </si>
  <si>
    <t>2070313</t>
  </si>
  <si>
    <t xml:space="preserve"> -штрафы,взыскиваемые за нарушение норм законодательства по применению контролько-кассовой техники при осуществлении наличных расчетов </t>
  </si>
  <si>
    <t>2070340</t>
  </si>
  <si>
    <t>Прочие административные штрафы и иные санкции</t>
  </si>
  <si>
    <t>&gt;207033999,&lt;207035000</t>
  </si>
  <si>
    <t>2070343</t>
  </si>
  <si>
    <t xml:space="preserve"> -прочие административные штрафы и иные санкции, зачисляемые в местные бюджеты</t>
  </si>
  <si>
    <t>2070400</t>
  </si>
  <si>
    <t>Суммы, взыскиваемые с лиц, виновных в совершении преступлений и недостаче материальных ценностей</t>
  </si>
  <si>
    <t>2070450</t>
  </si>
  <si>
    <t>Прочие поступления</t>
  </si>
  <si>
    <t>&gt;207044999,&lt;207046000</t>
  </si>
  <si>
    <t>2070453</t>
  </si>
  <si>
    <t xml:space="preserve"> -прочие поступления, зачисляемые в местные бюджеты</t>
  </si>
  <si>
    <t>2090000</t>
  </si>
  <si>
    <t>Прочие неналоговые доходы</t>
  </si>
  <si>
    <t>2090200</t>
  </si>
  <si>
    <t>Прочие доходы</t>
  </si>
  <si>
    <t>2090230</t>
  </si>
  <si>
    <t>Прочие доходы, зачисляемые в местные бюджеты</t>
  </si>
  <si>
    <t>ИТОГО НАЛОГОВЫЕ И НЕНАЛОГОВЫЕ ДОХОДЫ</t>
  </si>
  <si>
    <t>3000000</t>
  </si>
  <si>
    <t>БЕЗВОЗМЕЗДНЫЕ ПЕРЕЧИСЛЕНИЯ</t>
  </si>
  <si>
    <t>300000000,#302900000</t>
  </si>
  <si>
    <t>3020000</t>
  </si>
  <si>
    <t>От других бюджетов бюджетной системы</t>
  </si>
  <si>
    <t>302000000,#302900000</t>
  </si>
  <si>
    <t>3020100</t>
  </si>
  <si>
    <t>Дотации от других бюджетов бюджетной системы Российской Федерации</t>
  </si>
  <si>
    <t>3020110</t>
  </si>
  <si>
    <t xml:space="preserve">Дотации от бюджетов других уровней </t>
  </si>
  <si>
    <t>&gt;302010999,&lt;302012000</t>
  </si>
  <si>
    <t>3020111</t>
  </si>
  <si>
    <t xml:space="preserve">дотации на выравнивание уровня бюджетной обеспеченности из областного Фонда финансовой поддержки муниципальнфх образований </t>
  </si>
  <si>
    <t>3020113</t>
  </si>
  <si>
    <t xml:space="preserve"> -дотации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</si>
  <si>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3020140</t>
  </si>
  <si>
    <t>Прочие дотации</t>
  </si>
  <si>
    <t>&gt;302013999,&lt;302015000</t>
  </si>
  <si>
    <t>3020200</t>
  </si>
  <si>
    <t>Субвенции от других бюджетов бюджетной системы Российской Федерации</t>
  </si>
  <si>
    <t>3020230</t>
  </si>
  <si>
    <t xml:space="preserve">Субвенции от бюджетов других уровней </t>
  </si>
  <si>
    <t>&gt;302022999,&lt;302027000</t>
  </si>
  <si>
    <t>Субвенция на выплату заработной платы с начислениями и реализацию государственного стандарта общего образования в муниципальных образовательных учреждениях</t>
  </si>
  <si>
    <t xml:space="preserve">Субвенции на реализацию Федеральных и областных законов, устанавливающих льготы для определенных категорий граждан </t>
  </si>
  <si>
    <t>Субвенции на выплату субсидий на животноводческую продукцию и на поддержку племенного животноводства</t>
  </si>
  <si>
    <t>Субвенция на мероприятия по улучшению землеустройства и землепользования</t>
  </si>
  <si>
    <t>Субвенции на выплату пособий по опеке и попечительству</t>
  </si>
  <si>
    <t>Субвенция на текущий и капитальный ремонт автомобильных дорог в границах городских и сельских поселений и округов</t>
  </si>
  <si>
    <t>3020300</t>
  </si>
  <si>
    <t>Средства,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</si>
  <si>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3020440</t>
  </si>
  <si>
    <t>Прочие субсидии от бюджетов других уровней</t>
  </si>
  <si>
    <t>3020410</t>
  </si>
  <si>
    <t xml:space="preserve">Субсидии от бюджетов других уровней </t>
  </si>
  <si>
    <t>&gt;302040999,&lt;302042000</t>
  </si>
  <si>
    <t>Субсидия на компенсацию расходов по предоставлению льгот по оплате ЖКУ отдельным категориям граждан, проживающим в сельской местности</t>
  </si>
  <si>
    <t>&gt;302043999,&lt;302045000</t>
  </si>
  <si>
    <t>3024000</t>
  </si>
  <si>
    <t xml:space="preserve">Прочие безвозмездные поступления от других бюджетов бюджетной системы </t>
  </si>
  <si>
    <t>3070000</t>
  </si>
  <si>
    <t>Прочие безвозмездные перечисления</t>
  </si>
  <si>
    <t>5000000</t>
  </si>
  <si>
    <t>ДОХОДЫ ОТ ПРЕДПРИНИМАТЕЛЬСКОЙ И ИНОЙ ПРИНОСЯЩЕЙ ДОХОД ДЕЯТЕЛЬНОСТИ</t>
  </si>
  <si>
    <t>5020000</t>
  </si>
  <si>
    <t>РЫНОЧНЫЕ ПРОДАЖИ ТОВАРОВ И УСЛУГ</t>
  </si>
  <si>
    <t>5030000</t>
  </si>
  <si>
    <t xml:space="preserve">БЕЗВОЗМЕЗДНЫЕ ПОСТУПЛЕНИЯ ПО ПРЕДПРИНИМАТЕЛЬСКОЙ И ИНОЙ ПРИНОСЯЩЕЙ ДОХОД ДЕЯТЕЛЬНОСТИ </t>
  </si>
  <si>
    <t>5030100</t>
  </si>
  <si>
    <t>Безвозмездные поступления текущего характера по предпринимательской и иной приносящей доход деятельности</t>
  </si>
  <si>
    <t>5030110</t>
  </si>
  <si>
    <t>Безвозмездные поступления текущего характера по предпринимательской и иной приносящей доход деятельности из бюджетов различных уровней</t>
  </si>
  <si>
    <t>&gt;503010999,&lt;503012000</t>
  </si>
  <si>
    <t>5030111</t>
  </si>
  <si>
    <t xml:space="preserve"> -безвозмездные поступления текущего характера по предпринимательской и иной приносящей доход деятельности из федерального бюджета</t>
  </si>
  <si>
    <t>5030112</t>
  </si>
  <si>
    <t xml:space="preserve"> -безвозмездные поступления текущего характера по предпринимательской и иной приносящей доход деятельности из бюджета субъекта Российской Федерации</t>
  </si>
  <si>
    <t>5030113</t>
  </si>
  <si>
    <t xml:space="preserve"> -безвозмездные поступления текущего характера по предпринимательской и иной приносящей доход деятельности из местного бюджета</t>
  </si>
  <si>
    <t>5030120</t>
  </si>
  <si>
    <t>Прочие безвозмездные поступления текущего характера по предпринимательской и иной приносящей доход деятельности</t>
  </si>
  <si>
    <t>&gt;503011999,&lt;503013000</t>
  </si>
  <si>
    <t>5030200</t>
  </si>
  <si>
    <t>Безвозмездные поступления капитального характера по предпринимательской и иной приносящей доход деятельности</t>
  </si>
  <si>
    <t>5030210</t>
  </si>
  <si>
    <t>Безвозмездные поступления капитального характера по предпринимательской и иной приносящей доход деятельности из бюджетов различных уровней</t>
  </si>
  <si>
    <t>&gt;503020999,&lt;503022000</t>
  </si>
  <si>
    <t>5030212</t>
  </si>
  <si>
    <t xml:space="preserve"> -безвозмездные поступления капитального характера по предпринимательской и иной приносящей доход деятельности из бюджета субъекта Российской Федерации</t>
  </si>
  <si>
    <t>5030220</t>
  </si>
  <si>
    <t>Прочие безвозмездные поступления капитального характера по предпринимательской и иной приносящей доход деятельности</t>
  </si>
  <si>
    <t>&gt;503021999,&lt;503023000</t>
  </si>
  <si>
    <t>ВСЕГО ДОХОДОВ</t>
  </si>
  <si>
    <t xml:space="preserve">Субвенция на выплату доплат к ставкам ЕТС по постановлению Главы администрации Архангельской области от 05.02.04 № 20 </t>
  </si>
  <si>
    <t>Утверждено          (тыс. руб.)</t>
  </si>
  <si>
    <t>Исполнено (тыс. руб.)</t>
  </si>
  <si>
    <t>"Об утверждении отчета об исполнении муниципального бюджета                           Северодвинска  за 2004 год"</t>
  </si>
  <si>
    <t xml:space="preserve">к решению Муниципального Совета от 30.06.2005 № 20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</si>
</sst>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</numFmts>
  <fonts count="18">
    <font>
      <sz val="10"/>
      <name val="Arial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u val="single"/>
      <sz val="12"/>
      <name val="Times New Roman Cyr"/>
      <family val="0"/>
    </font>
    <font>
      <b/>
      <i/>
      <sz val="12"/>
      <name val="Times New Roman Cyr"/>
      <family val="0"/>
    </font>
    <font>
      <sz val="12"/>
      <name val="Arial Cyr"/>
      <family val="0"/>
    </font>
    <font>
      <i/>
      <sz val="12"/>
      <name val="Times New Roman Cyr"/>
      <family val="0"/>
    </font>
    <font>
      <i/>
      <sz val="12"/>
      <color indexed="8"/>
      <name val="Times New Roman Cyr"/>
      <family val="0"/>
    </font>
    <font>
      <i/>
      <sz val="11"/>
      <name val="Times New Roman Cyr"/>
      <family val="0"/>
    </font>
    <font>
      <i/>
      <sz val="11"/>
      <color indexed="8"/>
      <name val="Times New Roman Cyr"/>
      <family val="0"/>
    </font>
    <font>
      <sz val="11"/>
      <name val="Times New Roman Cyr"/>
      <family val="0"/>
    </font>
    <font>
      <i/>
      <sz val="11"/>
      <name val="Times New Roman"/>
      <family val="1"/>
    </font>
    <font>
      <sz val="11"/>
      <color indexed="8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2" borderId="0" xfId="0" applyNumberFormat="1" applyFont="1" applyFill="1" applyBorder="1" applyAlignment="1" applyProtection="1">
      <alignment horizontal="right" vertical="center"/>
      <protection hidden="1"/>
    </xf>
    <xf numFmtId="0" fontId="3" fillId="2" borderId="0" xfId="0" applyNumberFormat="1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2" borderId="1" xfId="0" applyNumberFormat="1" applyFont="1" applyFill="1" applyBorder="1" applyAlignment="1" applyProtection="1">
      <alignment horizontal="right" vertical="center"/>
      <protection hidden="1"/>
    </xf>
    <xf numFmtId="0" fontId="3" fillId="2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right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 indent="1"/>
    </xf>
    <xf numFmtId="0" fontId="3" fillId="0" borderId="1" xfId="0" applyNumberFormat="1" applyFont="1" applyFill="1" applyBorder="1" applyAlignment="1" applyProtection="1">
      <alignment horizontal="right" vertical="center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/>
    </xf>
    <xf numFmtId="0" fontId="8" fillId="0" borderId="1" xfId="0" applyFont="1" applyFill="1" applyBorder="1" applyAlignment="1">
      <alignment vertical="top" wrapText="1"/>
    </xf>
    <xf numFmtId="0" fontId="9" fillId="0" borderId="1" xfId="0" applyNumberFormat="1" applyFont="1" applyFill="1" applyBorder="1" applyAlignment="1" applyProtection="1">
      <alignment horizontal="right" vertical="center"/>
      <protection hidden="1"/>
    </xf>
    <xf numFmtId="0" fontId="9" fillId="0" borderId="1" xfId="0" applyNumberFormat="1" applyFont="1" applyFill="1" applyBorder="1" applyAlignment="1" applyProtection="1">
      <alignment horizontal="center" vertical="center"/>
      <protection hidden="1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top" wrapText="1" indent="1"/>
    </xf>
    <xf numFmtId="0" fontId="8" fillId="0" borderId="1" xfId="0" applyNumberFormat="1" applyFont="1" applyFill="1" applyBorder="1" applyAlignment="1">
      <alignment horizontal="left" vertical="top" wrapText="1" indent="1"/>
    </xf>
    <xf numFmtId="0" fontId="8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top" wrapText="1" indent="2"/>
    </xf>
    <xf numFmtId="0" fontId="11" fillId="0" borderId="1" xfId="0" applyNumberFormat="1" applyFont="1" applyFill="1" applyBorder="1" applyAlignment="1" applyProtection="1">
      <alignment horizontal="right" vertical="center"/>
      <protection hidden="1"/>
    </xf>
    <xf numFmtId="0" fontId="11" fillId="0" borderId="1" xfId="0" applyNumberFormat="1" applyFont="1" applyFill="1" applyBorder="1" applyAlignment="1" applyProtection="1">
      <alignment horizontal="center" vertical="center"/>
      <protection hidden="1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1" xfId="0" applyNumberFormat="1" applyFont="1" applyFill="1" applyBorder="1" applyAlignment="1">
      <alignment horizontal="left" vertical="top" wrapText="1" indent="2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 indent="2"/>
    </xf>
    <xf numFmtId="0" fontId="10" fillId="0" borderId="1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 applyProtection="1">
      <alignment horizontal="center" vertical="center"/>
      <protection hidden="1"/>
    </xf>
    <xf numFmtId="3" fontId="9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right" vertical="center"/>
      <protection hidden="1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49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 indent="2"/>
    </xf>
    <xf numFmtId="0" fontId="14" fillId="0" borderId="1" xfId="0" applyNumberFormat="1" applyFont="1" applyFill="1" applyBorder="1" applyAlignment="1" applyProtection="1">
      <alignment horizontal="right" vertical="center"/>
      <protection hidden="1"/>
    </xf>
    <xf numFmtId="0" fontId="14" fillId="0" borderId="1" xfId="0" applyNumberFormat="1" applyFont="1" applyFill="1" applyBorder="1" applyAlignment="1" applyProtection="1">
      <alignment horizontal="center" vertical="center"/>
      <protection hidden="1"/>
    </xf>
    <xf numFmtId="3" fontId="12" fillId="0" borderId="1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1" xfId="0" applyFont="1" applyBorder="1" applyAlignment="1">
      <alignment horizontal="left" wrapText="1" indent="2"/>
    </xf>
    <xf numFmtId="0" fontId="14" fillId="0" borderId="2" xfId="0" applyNumberFormat="1" applyFont="1" applyFill="1" applyBorder="1" applyAlignment="1" applyProtection="1">
      <alignment horizontal="right" vertical="center"/>
      <protection hidden="1"/>
    </xf>
    <xf numFmtId="0" fontId="13" fillId="0" borderId="3" xfId="0" applyFont="1" applyFill="1" applyBorder="1" applyAlignment="1">
      <alignment horizontal="left" vertical="center" wrapText="1" indent="2"/>
    </xf>
    <xf numFmtId="3" fontId="1" fillId="0" borderId="0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top" wrapText="1"/>
    </xf>
    <xf numFmtId="0" fontId="4" fillId="2" borderId="1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4" xfId="0" applyFont="1" applyBorder="1" applyAlignment="1">
      <alignment horizontal="left" wrapText="1" indent="2"/>
    </xf>
    <xf numFmtId="0" fontId="17" fillId="0" borderId="0" xfId="0" applyFont="1" applyBorder="1" applyAlignment="1">
      <alignment horizontal="right" vertical="top" wrapText="1"/>
    </xf>
    <xf numFmtId="0" fontId="17" fillId="0" borderId="0" xfId="0" applyFont="1" applyBorder="1" applyAlignment="1">
      <alignment vertical="top" wrapText="1"/>
    </xf>
    <xf numFmtId="3" fontId="17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righ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vfindep\work\DOCUMENT\DOHODS\2004%20&#1075;&#1086;&#1076;\&#1052;&#1077;&#1089;&#1103;&#1095;&#1085;&#1099;&#1077;%20&#1086;&#1090;&#1095;&#1077;&#1090;&#1099;%20&#1087;&#1086;%20&#1076;&#1086;&#1093;&#1086;&#1076;&#1072;&#1084;\&#1079;&#1072;%202004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 отчета"/>
      <sheetName val="Доходы"/>
      <sheetName val="Программа"/>
      <sheetName val="Анализ 2003-2004"/>
      <sheetName val="Таблица 1 в отчет"/>
      <sheetName val="Таблица 2 в отчет"/>
      <sheetName val="Таблица 3 в отчет"/>
      <sheetName val="Таблица 4 в отчет"/>
      <sheetName val="Таблица 5 в отчет"/>
      <sheetName val="Совокупные"/>
      <sheetName val="НДФЛ"/>
      <sheetName val="Лист3"/>
      <sheetName val="Лист2"/>
    </sheetNames>
    <sheetDataSet>
      <sheetData sheetId="0">
        <row r="14">
          <cell r="C14">
            <v>0.001</v>
          </cell>
        </row>
        <row r="16">
          <cell r="C1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S1947"/>
  <sheetViews>
    <sheetView tabSelected="1" workbookViewId="0" topLeftCell="A7">
      <selection activeCell="B14" sqref="B14"/>
    </sheetView>
  </sheetViews>
  <sheetFormatPr defaultColWidth="7.875" defaultRowHeight="12" customHeight="1"/>
  <cols>
    <col min="1" max="1" width="10.875" style="3" customWidth="1"/>
    <col min="2" max="2" width="49.625" style="4" customWidth="1"/>
    <col min="3" max="3" width="8.625" style="5" hidden="1" customWidth="1"/>
    <col min="4" max="4" width="5.625" style="6" hidden="1" customWidth="1"/>
    <col min="5" max="9" width="4.875" style="6" hidden="1" customWidth="1"/>
    <col min="10" max="39" width="5.625" style="6" hidden="1" customWidth="1"/>
    <col min="40" max="40" width="14.875" style="7" customWidth="1"/>
    <col min="41" max="41" width="13.25390625" style="4" customWidth="1"/>
    <col min="42" max="42" width="11.375" style="4" hidden="1" customWidth="1"/>
    <col min="43" max="43" width="8.375" style="1" bestFit="1" customWidth="1"/>
    <col min="44" max="44" width="11.625" style="1" customWidth="1"/>
    <col min="45" max="181" width="7.875" style="1" customWidth="1"/>
    <col min="182" max="16384" width="7.87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spans="1:42" ht="15.75">
      <c r="A7" s="88" t="s">
        <v>0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</row>
    <row r="8" spans="1:45" ht="15.75" customHeight="1">
      <c r="A8" s="90" t="s">
        <v>329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86"/>
      <c r="AQ8" s="86"/>
      <c r="AR8" s="86"/>
      <c r="AS8" s="86"/>
    </row>
    <row r="9" spans="1:45" ht="15.75" customHeight="1">
      <c r="A9" s="90" t="s">
        <v>328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86"/>
      <c r="AQ9" s="86"/>
      <c r="AR9" s="86"/>
      <c r="AS9" s="85"/>
    </row>
    <row r="10" spans="1:45" ht="15.7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86"/>
      <c r="AQ10" s="86"/>
      <c r="AR10" s="86"/>
      <c r="AS10" s="2"/>
    </row>
    <row r="11" spans="1:45" ht="15.7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6"/>
      <c r="AQ11" s="86"/>
      <c r="AR11" s="86"/>
      <c r="AS11" s="2"/>
    </row>
    <row r="12" spans="1:42" s="8" customFormat="1" ht="19.5" customHeight="1">
      <c r="A12" s="89" t="s">
        <v>1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</row>
    <row r="13" spans="1:42" s="13" customFormat="1" ht="12.75" customHeight="1">
      <c r="A13" s="9"/>
      <c r="B13" s="10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11"/>
      <c r="AO13" s="12"/>
      <c r="AP13" s="12" t="s">
        <v>2</v>
      </c>
    </row>
    <row r="14" spans="1:42" s="13" customFormat="1" ht="47.25" customHeight="1">
      <c r="A14" s="82" t="s">
        <v>3</v>
      </c>
      <c r="B14" s="17" t="s">
        <v>4</v>
      </c>
      <c r="C14" s="14"/>
      <c r="D14" s="15"/>
      <c r="E14" s="15" t="s">
        <v>5</v>
      </c>
      <c r="F14" s="15"/>
      <c r="G14" s="15"/>
      <c r="H14" s="15" t="s">
        <v>6</v>
      </c>
      <c r="I14" s="15"/>
      <c r="J14" s="15"/>
      <c r="K14" s="15" t="s">
        <v>5</v>
      </c>
      <c r="L14" s="15"/>
      <c r="M14" s="15" t="s">
        <v>5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 t="s">
        <v>6</v>
      </c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 t="s">
        <v>6</v>
      </c>
      <c r="AK14" s="15"/>
      <c r="AL14" s="15"/>
      <c r="AM14" s="15"/>
      <c r="AN14" s="81" t="s">
        <v>326</v>
      </c>
      <c r="AO14" s="81" t="s">
        <v>327</v>
      </c>
      <c r="AP14" s="83" t="s">
        <v>7</v>
      </c>
    </row>
    <row r="15" spans="1:42" s="13" customFormat="1" ht="15.75">
      <c r="A15" s="17">
        <v>1</v>
      </c>
      <c r="B15" s="17">
        <v>2</v>
      </c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8">
        <v>3</v>
      </c>
      <c r="AO15" s="17">
        <v>4</v>
      </c>
      <c r="AP15" s="17">
        <v>5</v>
      </c>
    </row>
    <row r="16" spans="1:43" s="25" customFormat="1" ht="15.75">
      <c r="A16" s="19" t="s">
        <v>8</v>
      </c>
      <c r="B16" s="20" t="s">
        <v>9</v>
      </c>
      <c r="C16" s="21" t="str">
        <f aca="true" t="shared" si="0" ref="C16:C27">A16&amp;"00"</f>
        <v>100000000</v>
      </c>
      <c r="D16" s="22">
        <v>146110000</v>
      </c>
      <c r="E16" s="22">
        <v>218660000</v>
      </c>
      <c r="F16" s="22">
        <v>200320000</v>
      </c>
      <c r="G16" s="22">
        <v>267560000</v>
      </c>
      <c r="H16" s="22">
        <v>835451149.7499999</v>
      </c>
      <c r="I16" s="22">
        <f aca="true" t="shared" si="1" ref="I16:I77">IF(AND((D16+E16+F16+G16)=0,H16=0),"СКРЫТЬ","")</f>
      </c>
      <c r="J16" s="22" t="s">
        <v>10</v>
      </c>
      <c r="K16" s="22">
        <v>832650000</v>
      </c>
      <c r="L16" s="22">
        <v>48460000</v>
      </c>
      <c r="M16" s="22">
        <v>47230000</v>
      </c>
      <c r="N16" s="22">
        <v>50420000</v>
      </c>
      <c r="O16" s="22">
        <v>65598000</v>
      </c>
      <c r="P16" s="22">
        <v>65598000</v>
      </c>
      <c r="Q16" s="22">
        <v>87464000</v>
      </c>
      <c r="R16" s="22">
        <v>60095000</v>
      </c>
      <c r="S16" s="22">
        <v>60095000</v>
      </c>
      <c r="T16" s="22">
        <v>80130000</v>
      </c>
      <c r="U16" s="22">
        <v>80268000</v>
      </c>
      <c r="V16" s="22">
        <v>80268000</v>
      </c>
      <c r="W16" s="22">
        <v>107024000</v>
      </c>
      <c r="X16" s="22">
        <v>53788564.18000001</v>
      </c>
      <c r="Y16" s="22">
        <v>48609837.47999999</v>
      </c>
      <c r="Z16" s="22">
        <v>93012606.22000003</v>
      </c>
      <c r="AA16" s="22">
        <v>80125460.57</v>
      </c>
      <c r="AB16" s="22">
        <v>66389401.75999998</v>
      </c>
      <c r="AC16" s="22">
        <v>59400158.51</v>
      </c>
      <c r="AD16" s="22">
        <v>81647861.39000003</v>
      </c>
      <c r="AE16" s="22">
        <v>62196291.12</v>
      </c>
      <c r="AF16" s="22">
        <v>59630142.03000001</v>
      </c>
      <c r="AG16" s="22">
        <v>59492752.52999999</v>
      </c>
      <c r="AH16" s="22">
        <v>84838029.52000001</v>
      </c>
      <c r="AI16" s="22">
        <v>86320044.44</v>
      </c>
      <c r="AJ16" s="22">
        <v>195411007.87999994</v>
      </c>
      <c r="AK16" s="22">
        <v>205915020.83999994</v>
      </c>
      <c r="AL16" s="22">
        <v>203474294.54</v>
      </c>
      <c r="AM16" s="22">
        <v>230650826.49</v>
      </c>
      <c r="AN16" s="23">
        <f aca="true" t="shared" si="2" ref="AN16:AN85">K16*Scale</f>
        <v>832650</v>
      </c>
      <c r="AO16" s="23">
        <f aca="true" t="shared" si="3" ref="AO16:AO85">IF(BudType&lt;&gt;1,H16*Scale,"")</f>
        <v>835451.1497499999</v>
      </c>
      <c r="AP16" s="23">
        <f aca="true" t="shared" si="4" ref="AP16:AP77">AO16-AN16</f>
        <v>2801.149749999866</v>
      </c>
      <c r="AQ16" s="24"/>
    </row>
    <row r="17" spans="1:43" s="25" customFormat="1" ht="13.5" customHeight="1">
      <c r="A17" s="19"/>
      <c r="B17" s="26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3"/>
      <c r="AO17" s="23"/>
      <c r="AP17" s="23"/>
      <c r="AQ17" s="24"/>
    </row>
    <row r="18" spans="1:43" s="25" customFormat="1" ht="15.75">
      <c r="A18" s="19" t="s">
        <v>11</v>
      </c>
      <c r="B18" s="27" t="s">
        <v>12</v>
      </c>
      <c r="C18" s="21" t="str">
        <f t="shared" si="0"/>
        <v>101000000</v>
      </c>
      <c r="D18" s="22">
        <v>118550000</v>
      </c>
      <c r="E18" s="22">
        <v>129600000</v>
      </c>
      <c r="F18" s="22">
        <v>141600000</v>
      </c>
      <c r="G18" s="22">
        <v>200640000</v>
      </c>
      <c r="H18" s="22">
        <v>602382801.0899999</v>
      </c>
      <c r="I18" s="22">
        <f t="shared" si="1"/>
      </c>
      <c r="J18" s="22" t="s">
        <v>10</v>
      </c>
      <c r="K18" s="22">
        <v>590390000</v>
      </c>
      <c r="L18" s="22">
        <v>40410000</v>
      </c>
      <c r="M18" s="22">
        <v>38520000</v>
      </c>
      <c r="N18" s="22">
        <v>39620000</v>
      </c>
      <c r="O18" s="22">
        <v>38880000</v>
      </c>
      <c r="P18" s="22">
        <v>38880000</v>
      </c>
      <c r="Q18" s="22">
        <v>51840000</v>
      </c>
      <c r="R18" s="22">
        <v>42480000</v>
      </c>
      <c r="S18" s="22">
        <v>42480000</v>
      </c>
      <c r="T18" s="22">
        <v>56640000</v>
      </c>
      <c r="U18" s="22">
        <v>60192000</v>
      </c>
      <c r="V18" s="22">
        <v>60192000</v>
      </c>
      <c r="W18" s="22">
        <v>80256000</v>
      </c>
      <c r="X18" s="22">
        <v>41786923.269999996</v>
      </c>
      <c r="Y18" s="22">
        <v>42959750.279999994</v>
      </c>
      <c r="Z18" s="22">
        <v>39250457.22</v>
      </c>
      <c r="AA18" s="22">
        <v>51492876.480000004</v>
      </c>
      <c r="AB18" s="22">
        <v>45299321.72999998</v>
      </c>
      <c r="AC18" s="22">
        <v>51879295.17</v>
      </c>
      <c r="AD18" s="22">
        <v>51426076.330000006</v>
      </c>
      <c r="AE18" s="22">
        <v>48789212.94</v>
      </c>
      <c r="AF18" s="22">
        <v>51990844.59</v>
      </c>
      <c r="AG18" s="22">
        <v>48810666.55</v>
      </c>
      <c r="AH18" s="22">
        <v>51778178.46</v>
      </c>
      <c r="AI18" s="22">
        <v>76919198.07</v>
      </c>
      <c r="AJ18" s="22">
        <v>123997130.76999995</v>
      </c>
      <c r="AK18" s="22">
        <v>148671493.38</v>
      </c>
      <c r="AL18" s="22">
        <v>152206133.86</v>
      </c>
      <c r="AM18" s="22">
        <v>177508043.07999998</v>
      </c>
      <c r="AN18" s="23">
        <f t="shared" si="2"/>
        <v>590390</v>
      </c>
      <c r="AO18" s="23">
        <f t="shared" si="3"/>
        <v>602382.80109</v>
      </c>
      <c r="AP18" s="23">
        <f t="shared" si="4"/>
        <v>11992.801089999964</v>
      </c>
      <c r="AQ18" s="24"/>
    </row>
    <row r="19" spans="1:43" ht="15.75">
      <c r="A19" s="28" t="s">
        <v>13</v>
      </c>
      <c r="B19" s="29" t="s">
        <v>14</v>
      </c>
      <c r="C19" s="30" t="str">
        <f t="shared" si="0"/>
        <v>101010000</v>
      </c>
      <c r="D19" s="31">
        <v>4000000</v>
      </c>
      <c r="E19" s="31">
        <v>11000000</v>
      </c>
      <c r="F19" s="31">
        <v>10000000</v>
      </c>
      <c r="G19" s="31">
        <v>20950000</v>
      </c>
      <c r="H19" s="31">
        <v>46437245.18000001</v>
      </c>
      <c r="I19" s="31">
        <f t="shared" si="1"/>
      </c>
      <c r="J19" s="31" t="s">
        <v>10</v>
      </c>
      <c r="K19" s="31">
        <v>45950000</v>
      </c>
      <c r="L19" s="31">
        <v>1300000</v>
      </c>
      <c r="M19" s="31">
        <v>1300000</v>
      </c>
      <c r="N19" s="31">
        <v>1400000</v>
      </c>
      <c r="O19" s="31">
        <v>3300000</v>
      </c>
      <c r="P19" s="31">
        <v>3300000</v>
      </c>
      <c r="Q19" s="31">
        <v>4400000</v>
      </c>
      <c r="R19" s="31">
        <v>3000000</v>
      </c>
      <c r="S19" s="31">
        <v>3000000</v>
      </c>
      <c r="T19" s="31">
        <v>4000000</v>
      </c>
      <c r="U19" s="31">
        <v>6285000</v>
      </c>
      <c r="V19" s="31">
        <v>6285000</v>
      </c>
      <c r="W19" s="31">
        <v>8380000</v>
      </c>
      <c r="X19" s="31">
        <v>822140.21</v>
      </c>
      <c r="Y19" s="31">
        <v>1073003.09</v>
      </c>
      <c r="Z19" s="31">
        <v>4065133.41</v>
      </c>
      <c r="AA19" s="31">
        <v>8982753.239999998</v>
      </c>
      <c r="AB19" s="31">
        <v>4606721.38</v>
      </c>
      <c r="AC19" s="31">
        <v>4544401.37</v>
      </c>
      <c r="AD19" s="31">
        <v>3256036.52</v>
      </c>
      <c r="AE19" s="31">
        <v>1486405.2</v>
      </c>
      <c r="AF19" s="31">
        <v>2926497.92</v>
      </c>
      <c r="AG19" s="31">
        <v>4575881.04</v>
      </c>
      <c r="AH19" s="31">
        <v>3972092.21</v>
      </c>
      <c r="AI19" s="31">
        <v>6126179.59</v>
      </c>
      <c r="AJ19" s="31">
        <v>5960276.709999999</v>
      </c>
      <c r="AK19" s="31">
        <v>18133875.989999995</v>
      </c>
      <c r="AL19" s="31">
        <v>7668939.640000002</v>
      </c>
      <c r="AM19" s="31">
        <v>14674152.84</v>
      </c>
      <c r="AN19" s="32">
        <f t="shared" si="2"/>
        <v>45950</v>
      </c>
      <c r="AO19" s="32">
        <f t="shared" si="3"/>
        <v>46437.245180000005</v>
      </c>
      <c r="AP19" s="32">
        <f t="shared" si="4"/>
        <v>487.24518000000535</v>
      </c>
      <c r="AQ19" s="33"/>
    </row>
    <row r="20" spans="1:43" s="39" customFormat="1" ht="31.5" hidden="1">
      <c r="A20" s="28">
        <v>1010102</v>
      </c>
      <c r="B20" s="34" t="s">
        <v>15</v>
      </c>
      <c r="C20" s="35" t="str">
        <f t="shared" si="0"/>
        <v>101010200</v>
      </c>
      <c r="D20" s="36">
        <v>2200000</v>
      </c>
      <c r="E20" s="36">
        <v>7000000</v>
      </c>
      <c r="F20" s="36">
        <v>6000000</v>
      </c>
      <c r="G20" s="36">
        <v>11955000</v>
      </c>
      <c r="H20" s="36">
        <v>24475093.909999996</v>
      </c>
      <c r="I20" s="36">
        <f t="shared" si="1"/>
      </c>
      <c r="J20" s="36" t="s">
        <v>10</v>
      </c>
      <c r="K20" s="36">
        <v>27155000</v>
      </c>
      <c r="L20" s="36">
        <v>700000</v>
      </c>
      <c r="M20" s="36">
        <v>700000</v>
      </c>
      <c r="N20" s="36">
        <v>800000</v>
      </c>
      <c r="O20" s="36">
        <v>2100000</v>
      </c>
      <c r="P20" s="36">
        <v>2100000</v>
      </c>
      <c r="Q20" s="36">
        <v>2800000</v>
      </c>
      <c r="R20" s="36">
        <v>1800000</v>
      </c>
      <c r="S20" s="36">
        <v>1800000</v>
      </c>
      <c r="T20" s="36">
        <v>2400000</v>
      </c>
      <c r="U20" s="36">
        <v>3586500</v>
      </c>
      <c r="V20" s="36">
        <v>3586500</v>
      </c>
      <c r="W20" s="36">
        <v>4782000</v>
      </c>
      <c r="X20" s="36">
        <v>462459.22</v>
      </c>
      <c r="Y20" s="36">
        <v>346133.11</v>
      </c>
      <c r="Z20" s="36">
        <v>1663145.44</v>
      </c>
      <c r="AA20" s="36">
        <v>5518860.6499999985</v>
      </c>
      <c r="AB20" s="36">
        <v>3167678.67</v>
      </c>
      <c r="AC20" s="36">
        <v>2348486.51</v>
      </c>
      <c r="AD20" s="36">
        <v>1876017.68</v>
      </c>
      <c r="AE20" s="36">
        <v>1088211.64</v>
      </c>
      <c r="AF20" s="36">
        <v>1495918.37</v>
      </c>
      <c r="AG20" s="36">
        <v>1398895.12</v>
      </c>
      <c r="AH20" s="36">
        <v>2365490.43</v>
      </c>
      <c r="AI20" s="36">
        <v>2743797.07</v>
      </c>
      <c r="AJ20" s="36">
        <v>2471737.77</v>
      </c>
      <c r="AK20" s="36">
        <v>11035025.829999998</v>
      </c>
      <c r="AL20" s="36">
        <v>4460147.69</v>
      </c>
      <c r="AM20" s="36">
        <v>6508182.62</v>
      </c>
      <c r="AN20" s="37">
        <f t="shared" si="2"/>
        <v>27155</v>
      </c>
      <c r="AO20" s="37">
        <f t="shared" si="3"/>
        <v>24475.093909999996</v>
      </c>
      <c r="AP20" s="37">
        <f t="shared" si="4"/>
        <v>-2679.906090000004</v>
      </c>
      <c r="AQ20" s="38"/>
    </row>
    <row r="21" spans="1:43" s="39" customFormat="1" ht="31.5" hidden="1">
      <c r="A21" s="28">
        <v>1010110</v>
      </c>
      <c r="B21" s="34" t="s">
        <v>16</v>
      </c>
      <c r="C21" s="35" t="str">
        <f t="shared" si="0"/>
        <v>101011000</v>
      </c>
      <c r="D21" s="36">
        <v>1800000</v>
      </c>
      <c r="E21" s="36">
        <v>4000000</v>
      </c>
      <c r="F21" s="36">
        <v>4000000</v>
      </c>
      <c r="G21" s="36">
        <v>8995000</v>
      </c>
      <c r="H21" s="36">
        <v>21962151.270000014</v>
      </c>
      <c r="I21" s="36">
        <f t="shared" si="1"/>
      </c>
      <c r="J21" s="36" t="s">
        <v>10</v>
      </c>
      <c r="K21" s="36">
        <v>18795000</v>
      </c>
      <c r="L21" s="36">
        <v>600000</v>
      </c>
      <c r="M21" s="36">
        <v>600000</v>
      </c>
      <c r="N21" s="36">
        <v>600000</v>
      </c>
      <c r="O21" s="36">
        <v>1200000</v>
      </c>
      <c r="P21" s="36">
        <v>1200000</v>
      </c>
      <c r="Q21" s="36">
        <v>1600000</v>
      </c>
      <c r="R21" s="36">
        <v>1200000</v>
      </c>
      <c r="S21" s="36">
        <v>1200000</v>
      </c>
      <c r="T21" s="36">
        <v>1600000</v>
      </c>
      <c r="U21" s="36">
        <v>2698500</v>
      </c>
      <c r="V21" s="36">
        <v>2698500</v>
      </c>
      <c r="W21" s="36">
        <v>3598000</v>
      </c>
      <c r="X21" s="36">
        <v>359680.99</v>
      </c>
      <c r="Y21" s="36">
        <v>726869.98</v>
      </c>
      <c r="Z21" s="36">
        <v>2401987.97</v>
      </c>
      <c r="AA21" s="36">
        <v>3463892.59</v>
      </c>
      <c r="AB21" s="36">
        <v>1439042.71</v>
      </c>
      <c r="AC21" s="36">
        <v>2195914.86</v>
      </c>
      <c r="AD21" s="36">
        <v>1380018.84</v>
      </c>
      <c r="AE21" s="36">
        <v>398193.56</v>
      </c>
      <c r="AF21" s="36">
        <v>1430579.55</v>
      </c>
      <c r="AG21" s="36">
        <v>3176985.92</v>
      </c>
      <c r="AH21" s="36">
        <v>1606601.78</v>
      </c>
      <c r="AI21" s="36">
        <v>3382382.52</v>
      </c>
      <c r="AJ21" s="36">
        <v>3488538.94</v>
      </c>
      <c r="AK21" s="36">
        <v>7098850.159999998</v>
      </c>
      <c r="AL21" s="36">
        <v>3208791.95</v>
      </c>
      <c r="AM21" s="36">
        <v>8165970.22</v>
      </c>
      <c r="AN21" s="37">
        <f t="shared" si="2"/>
        <v>18795</v>
      </c>
      <c r="AO21" s="37">
        <f t="shared" si="3"/>
        <v>21962.151270000017</v>
      </c>
      <c r="AP21" s="37">
        <f t="shared" si="4"/>
        <v>3167.1512700000167</v>
      </c>
      <c r="AQ21" s="38"/>
    </row>
    <row r="22" spans="1:43" ht="15.75">
      <c r="A22" s="28" t="s">
        <v>17</v>
      </c>
      <c r="B22" s="29" t="s">
        <v>18</v>
      </c>
      <c r="C22" s="30" t="str">
        <f t="shared" si="0"/>
        <v>101020000</v>
      </c>
      <c r="D22" s="31">
        <v>114550000</v>
      </c>
      <c r="E22" s="31">
        <v>118600000</v>
      </c>
      <c r="F22" s="31">
        <v>131600000</v>
      </c>
      <c r="G22" s="31">
        <v>179690000</v>
      </c>
      <c r="H22" s="31">
        <v>555945555.9099998</v>
      </c>
      <c r="I22" s="31">
        <f t="shared" si="1"/>
      </c>
      <c r="J22" s="31" t="s">
        <v>10</v>
      </c>
      <c r="K22" s="31">
        <v>544440000</v>
      </c>
      <c r="L22" s="31">
        <v>39110000</v>
      </c>
      <c r="M22" s="31">
        <v>37220000</v>
      </c>
      <c r="N22" s="31">
        <v>38220000</v>
      </c>
      <c r="O22" s="31">
        <v>35580000</v>
      </c>
      <c r="P22" s="31">
        <v>35580000</v>
      </c>
      <c r="Q22" s="31">
        <v>47440000</v>
      </c>
      <c r="R22" s="31">
        <v>39480000</v>
      </c>
      <c r="S22" s="31">
        <v>39480000</v>
      </c>
      <c r="T22" s="31">
        <v>52640000</v>
      </c>
      <c r="U22" s="31">
        <v>53907000</v>
      </c>
      <c r="V22" s="31">
        <v>53907000</v>
      </c>
      <c r="W22" s="31">
        <v>71876000</v>
      </c>
      <c r="X22" s="31">
        <v>40964783.059999995</v>
      </c>
      <c r="Y22" s="31">
        <v>41886747.19</v>
      </c>
      <c r="Z22" s="31">
        <v>35185323.81</v>
      </c>
      <c r="AA22" s="31">
        <v>42510123.24000001</v>
      </c>
      <c r="AB22" s="31">
        <v>40692600.34999998</v>
      </c>
      <c r="AC22" s="31">
        <v>47334893.8</v>
      </c>
      <c r="AD22" s="31">
        <v>48170039.81000001</v>
      </c>
      <c r="AE22" s="31">
        <v>47302807.739999995</v>
      </c>
      <c r="AF22" s="31">
        <v>49064346.67000001</v>
      </c>
      <c r="AG22" s="31">
        <v>44234785.51</v>
      </c>
      <c r="AH22" s="31">
        <v>47806086.25</v>
      </c>
      <c r="AI22" s="31">
        <v>70793018.47999999</v>
      </c>
      <c r="AJ22" s="31">
        <v>118036854.05999994</v>
      </c>
      <c r="AK22" s="31">
        <v>130537617.39000002</v>
      </c>
      <c r="AL22" s="31">
        <v>144537194.22</v>
      </c>
      <c r="AM22" s="31">
        <v>162833890.23999998</v>
      </c>
      <c r="AN22" s="32">
        <f t="shared" si="2"/>
        <v>544440</v>
      </c>
      <c r="AO22" s="32">
        <f t="shared" si="3"/>
        <v>555945.5559099999</v>
      </c>
      <c r="AP22" s="32">
        <f t="shared" si="4"/>
        <v>11505.555909999879</v>
      </c>
      <c r="AQ22" s="33"/>
    </row>
    <row r="23" spans="1:43" s="39" customFormat="1" ht="32.25" customHeight="1" hidden="1">
      <c r="A23" s="28">
        <v>1010201</v>
      </c>
      <c r="B23" s="34" t="s">
        <v>19</v>
      </c>
      <c r="C23" s="35" t="str">
        <f t="shared" si="0"/>
        <v>101020100</v>
      </c>
      <c r="D23" s="36">
        <v>0</v>
      </c>
      <c r="E23" s="36">
        <v>1000000</v>
      </c>
      <c r="F23" s="36">
        <v>500000</v>
      </c>
      <c r="G23" s="36">
        <v>500000</v>
      </c>
      <c r="H23" s="36">
        <v>1425913.65</v>
      </c>
      <c r="I23" s="36">
        <f t="shared" si="1"/>
      </c>
      <c r="J23" s="36" t="s">
        <v>10</v>
      </c>
      <c r="K23" s="36">
        <v>2000000</v>
      </c>
      <c r="L23" s="36">
        <v>0</v>
      </c>
      <c r="M23" s="36">
        <v>0</v>
      </c>
      <c r="N23" s="36">
        <v>0</v>
      </c>
      <c r="O23" s="36">
        <v>300000</v>
      </c>
      <c r="P23" s="36">
        <v>300000</v>
      </c>
      <c r="Q23" s="36">
        <v>400000</v>
      </c>
      <c r="R23" s="36">
        <v>150000</v>
      </c>
      <c r="S23" s="36">
        <v>150000</v>
      </c>
      <c r="T23" s="36">
        <v>200000</v>
      </c>
      <c r="U23" s="36">
        <v>150000</v>
      </c>
      <c r="V23" s="36">
        <v>150000</v>
      </c>
      <c r="W23" s="36">
        <v>200000</v>
      </c>
      <c r="X23" s="36">
        <v>-184134.09</v>
      </c>
      <c r="Y23" s="36">
        <v>-69388.19</v>
      </c>
      <c r="Z23" s="36">
        <v>59971.49</v>
      </c>
      <c r="AA23" s="36">
        <v>161768.34</v>
      </c>
      <c r="AB23" s="36">
        <v>62391.83</v>
      </c>
      <c r="AC23" s="36">
        <v>130072.33</v>
      </c>
      <c r="AD23" s="36">
        <v>327923.35</v>
      </c>
      <c r="AE23" s="36">
        <v>112945.58</v>
      </c>
      <c r="AF23" s="36">
        <v>75816.7</v>
      </c>
      <c r="AG23" s="36">
        <v>303788.88</v>
      </c>
      <c r="AH23" s="36">
        <v>61898.26</v>
      </c>
      <c r="AI23" s="36">
        <v>382859.17</v>
      </c>
      <c r="AJ23" s="36">
        <v>-193550.79</v>
      </c>
      <c r="AK23" s="36">
        <v>354232.5</v>
      </c>
      <c r="AL23" s="36">
        <v>516685.63</v>
      </c>
      <c r="AM23" s="36">
        <v>748546.31</v>
      </c>
      <c r="AN23" s="37">
        <f t="shared" si="2"/>
        <v>2000</v>
      </c>
      <c r="AO23" s="37">
        <f t="shared" si="3"/>
        <v>1425.91365</v>
      </c>
      <c r="AP23" s="37">
        <f t="shared" si="4"/>
        <v>-574.08635</v>
      </c>
      <c r="AQ23" s="38"/>
    </row>
    <row r="24" spans="1:43" s="39" customFormat="1" ht="110.25" hidden="1">
      <c r="A24" s="28" t="s">
        <v>20</v>
      </c>
      <c r="B24" s="34" t="s">
        <v>21</v>
      </c>
      <c r="C24" s="35" t="str">
        <f t="shared" si="0"/>
        <v>101020200</v>
      </c>
      <c r="D24" s="36">
        <v>114000000</v>
      </c>
      <c r="E24" s="36">
        <v>116000000</v>
      </c>
      <c r="F24" s="36">
        <v>130000000</v>
      </c>
      <c r="G24" s="36">
        <v>178085000</v>
      </c>
      <c r="H24" s="36">
        <v>548316293.41</v>
      </c>
      <c r="I24" s="36">
        <f t="shared" si="1"/>
      </c>
      <c r="J24" s="36" t="s">
        <v>10</v>
      </c>
      <c r="K24" s="36">
        <v>538085000</v>
      </c>
      <c r="L24" s="36">
        <v>39000000</v>
      </c>
      <c r="M24" s="36">
        <v>37000000</v>
      </c>
      <c r="N24" s="36">
        <v>38000000</v>
      </c>
      <c r="O24" s="36">
        <v>34800000</v>
      </c>
      <c r="P24" s="36">
        <v>34800000</v>
      </c>
      <c r="Q24" s="36">
        <v>46400000</v>
      </c>
      <c r="R24" s="36">
        <v>39000000</v>
      </c>
      <c r="S24" s="36">
        <v>39000000</v>
      </c>
      <c r="T24" s="36">
        <v>52000000</v>
      </c>
      <c r="U24" s="36">
        <v>53425500</v>
      </c>
      <c r="V24" s="36">
        <v>53425500</v>
      </c>
      <c r="W24" s="36">
        <v>71234000</v>
      </c>
      <c r="X24" s="36">
        <v>40768636.85</v>
      </c>
      <c r="Y24" s="36">
        <v>41871190.48</v>
      </c>
      <c r="Z24" s="36">
        <v>34947119.24</v>
      </c>
      <c r="AA24" s="36">
        <v>42104284.53000001</v>
      </c>
      <c r="AB24" s="36">
        <v>40345099.89999998</v>
      </c>
      <c r="AC24" s="36">
        <v>46724274.96</v>
      </c>
      <c r="AD24" s="36">
        <v>45657707.74000001</v>
      </c>
      <c r="AE24" s="36">
        <v>46508620.79</v>
      </c>
      <c r="AF24" s="36">
        <v>48773647.32</v>
      </c>
      <c r="AG24" s="36">
        <v>43135469.98</v>
      </c>
      <c r="AH24" s="36">
        <v>47535327.2</v>
      </c>
      <c r="AI24" s="36">
        <v>69944914.41999999</v>
      </c>
      <c r="AJ24" s="36">
        <v>117586946.56999995</v>
      </c>
      <c r="AK24" s="36">
        <v>129173659.39000002</v>
      </c>
      <c r="AL24" s="36">
        <v>140939975.85</v>
      </c>
      <c r="AM24" s="36">
        <v>160615711.59999996</v>
      </c>
      <c r="AN24" s="37">
        <f t="shared" si="2"/>
        <v>538085</v>
      </c>
      <c r="AO24" s="37">
        <f t="shared" si="3"/>
        <v>548316.2934099999</v>
      </c>
      <c r="AP24" s="37">
        <f t="shared" si="4"/>
        <v>10231.293409999926</v>
      </c>
      <c r="AQ24" s="38"/>
    </row>
    <row r="25" spans="1:43" s="39" customFormat="1" ht="32.25" customHeight="1" hidden="1">
      <c r="A25" s="28" t="s">
        <v>22</v>
      </c>
      <c r="B25" s="34" t="s">
        <v>23</v>
      </c>
      <c r="C25" s="35" t="str">
        <f t="shared" si="0"/>
        <v>101020300</v>
      </c>
      <c r="D25" s="36">
        <v>0</v>
      </c>
      <c r="E25" s="36">
        <v>0</v>
      </c>
      <c r="F25" s="36">
        <v>0</v>
      </c>
      <c r="G25" s="36">
        <v>5000</v>
      </c>
      <c r="H25" s="36">
        <v>4185.31</v>
      </c>
      <c r="I25" s="36">
        <f t="shared" si="1"/>
      </c>
      <c r="J25" s="36" t="s">
        <v>10</v>
      </c>
      <c r="K25" s="36">
        <v>5000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1500</v>
      </c>
      <c r="V25" s="36">
        <v>1500</v>
      </c>
      <c r="W25" s="36">
        <v>2000</v>
      </c>
      <c r="X25" s="36">
        <v>0</v>
      </c>
      <c r="Y25" s="36">
        <v>270</v>
      </c>
      <c r="Z25" s="36">
        <v>-273.38</v>
      </c>
      <c r="AA25" s="36">
        <v>0</v>
      </c>
      <c r="AB25" s="36">
        <v>397.72</v>
      </c>
      <c r="AC25" s="36">
        <v>449</v>
      </c>
      <c r="AD25" s="36">
        <v>888.5</v>
      </c>
      <c r="AE25" s="36">
        <v>270.47</v>
      </c>
      <c r="AF25" s="36">
        <v>739.5</v>
      </c>
      <c r="AG25" s="36">
        <v>849</v>
      </c>
      <c r="AH25" s="36">
        <v>165.5</v>
      </c>
      <c r="AI25" s="36">
        <v>429</v>
      </c>
      <c r="AJ25" s="36">
        <v>-3.3800000000000523</v>
      </c>
      <c r="AK25" s="36">
        <v>846.72</v>
      </c>
      <c r="AL25" s="36">
        <v>1898.47</v>
      </c>
      <c r="AM25" s="36">
        <v>1443.5</v>
      </c>
      <c r="AN25" s="37">
        <f t="shared" si="2"/>
        <v>5</v>
      </c>
      <c r="AO25" s="37">
        <f t="shared" si="3"/>
        <v>4.18531</v>
      </c>
      <c r="AP25" s="37">
        <f t="shared" si="4"/>
        <v>-0.8146899999999997</v>
      </c>
      <c r="AQ25" s="38"/>
    </row>
    <row r="26" spans="1:43" s="39" customFormat="1" ht="78.75" hidden="1">
      <c r="A26" s="28" t="s">
        <v>24</v>
      </c>
      <c r="B26" s="34" t="s">
        <v>25</v>
      </c>
      <c r="C26" s="35" t="str">
        <f t="shared" si="0"/>
        <v>101020400</v>
      </c>
      <c r="D26" s="36">
        <v>50000</v>
      </c>
      <c r="E26" s="36">
        <v>100000</v>
      </c>
      <c r="F26" s="36">
        <v>100000</v>
      </c>
      <c r="G26" s="36">
        <v>100000</v>
      </c>
      <c r="H26" s="36">
        <v>413772.31</v>
      </c>
      <c r="I26" s="36">
        <f t="shared" si="1"/>
      </c>
      <c r="J26" s="36" t="s">
        <v>10</v>
      </c>
      <c r="K26" s="36">
        <v>350000</v>
      </c>
      <c r="L26" s="36">
        <v>10000</v>
      </c>
      <c r="M26" s="36">
        <v>20000</v>
      </c>
      <c r="N26" s="36">
        <v>20000</v>
      </c>
      <c r="O26" s="36">
        <v>30000</v>
      </c>
      <c r="P26" s="36">
        <v>30000</v>
      </c>
      <c r="Q26" s="36">
        <v>40000</v>
      </c>
      <c r="R26" s="36">
        <v>30000</v>
      </c>
      <c r="S26" s="36">
        <v>30000</v>
      </c>
      <c r="T26" s="36">
        <v>40000</v>
      </c>
      <c r="U26" s="36">
        <v>30000</v>
      </c>
      <c r="V26" s="36">
        <v>30000</v>
      </c>
      <c r="W26" s="36">
        <v>40000</v>
      </c>
      <c r="X26" s="36">
        <v>15001</v>
      </c>
      <c r="Y26" s="36">
        <v>20590.75</v>
      </c>
      <c r="Z26" s="36">
        <v>29592.5</v>
      </c>
      <c r="AA26" s="36">
        <v>30913.18</v>
      </c>
      <c r="AB26" s="36">
        <v>47943.5</v>
      </c>
      <c r="AC26" s="36">
        <v>26769</v>
      </c>
      <c r="AD26" s="36">
        <v>94796</v>
      </c>
      <c r="AE26" s="36">
        <v>21579.85</v>
      </c>
      <c r="AF26" s="36">
        <v>13545.45</v>
      </c>
      <c r="AG26" s="36">
        <v>14966.66</v>
      </c>
      <c r="AH26" s="36">
        <v>32051.42</v>
      </c>
      <c r="AI26" s="36">
        <v>66023</v>
      </c>
      <c r="AJ26" s="36">
        <v>65184.25</v>
      </c>
      <c r="AK26" s="36">
        <v>105625.68</v>
      </c>
      <c r="AL26" s="36">
        <v>129921.3</v>
      </c>
      <c r="AM26" s="36">
        <v>113041.08</v>
      </c>
      <c r="AN26" s="37">
        <f t="shared" si="2"/>
        <v>350</v>
      </c>
      <c r="AO26" s="37">
        <f t="shared" si="3"/>
        <v>413.77231</v>
      </c>
      <c r="AP26" s="37">
        <f t="shared" si="4"/>
        <v>63.772310000000004</v>
      </c>
      <c r="AQ26" s="38"/>
    </row>
    <row r="27" spans="1:43" s="39" customFormat="1" ht="47.25" hidden="1">
      <c r="A27" s="28" t="s">
        <v>26</v>
      </c>
      <c r="B27" s="34" t="s">
        <v>27</v>
      </c>
      <c r="C27" s="35" t="str">
        <f t="shared" si="0"/>
        <v>101020500</v>
      </c>
      <c r="D27" s="36">
        <v>500000</v>
      </c>
      <c r="E27" s="36">
        <v>1500000</v>
      </c>
      <c r="F27" s="36">
        <v>1000000</v>
      </c>
      <c r="G27" s="36">
        <v>1000000</v>
      </c>
      <c r="H27" s="36">
        <v>5785391.23</v>
      </c>
      <c r="I27" s="36">
        <f t="shared" si="1"/>
      </c>
      <c r="J27" s="36" t="s">
        <v>10</v>
      </c>
      <c r="K27" s="36">
        <v>4000000</v>
      </c>
      <c r="L27" s="36">
        <v>100000</v>
      </c>
      <c r="M27" s="36">
        <v>200000</v>
      </c>
      <c r="N27" s="36">
        <v>200000</v>
      </c>
      <c r="O27" s="36">
        <v>450000</v>
      </c>
      <c r="P27" s="36">
        <v>450000</v>
      </c>
      <c r="Q27" s="36">
        <v>600000</v>
      </c>
      <c r="R27" s="36">
        <v>300000</v>
      </c>
      <c r="S27" s="36">
        <v>300000</v>
      </c>
      <c r="T27" s="36">
        <v>400000</v>
      </c>
      <c r="U27" s="36">
        <v>300000</v>
      </c>
      <c r="V27" s="36">
        <v>300000</v>
      </c>
      <c r="W27" s="36">
        <v>400000</v>
      </c>
      <c r="X27" s="36">
        <v>365279.3</v>
      </c>
      <c r="Y27" s="36">
        <v>64084.15</v>
      </c>
      <c r="Z27" s="36">
        <v>148913.96</v>
      </c>
      <c r="AA27" s="36">
        <v>213157.19</v>
      </c>
      <c r="AB27" s="36">
        <v>236767.4</v>
      </c>
      <c r="AC27" s="36">
        <v>453328.51</v>
      </c>
      <c r="AD27" s="36">
        <v>2088724.22</v>
      </c>
      <c r="AE27" s="36">
        <v>659391.05</v>
      </c>
      <c r="AF27" s="36">
        <v>200597.7</v>
      </c>
      <c r="AG27" s="36">
        <v>779710.99</v>
      </c>
      <c r="AH27" s="36">
        <v>176643.87</v>
      </c>
      <c r="AI27" s="36">
        <v>398792.89</v>
      </c>
      <c r="AJ27" s="36">
        <v>578277.41</v>
      </c>
      <c r="AK27" s="36">
        <v>903253.1</v>
      </c>
      <c r="AL27" s="36">
        <v>2948712.97</v>
      </c>
      <c r="AM27" s="36">
        <v>1355147.75</v>
      </c>
      <c r="AN27" s="37">
        <f t="shared" si="2"/>
        <v>4000</v>
      </c>
      <c r="AO27" s="37">
        <f t="shared" si="3"/>
        <v>5785.39123</v>
      </c>
      <c r="AP27" s="37">
        <f t="shared" si="4"/>
        <v>1785.3912300000002</v>
      </c>
      <c r="AQ27" s="38"/>
    </row>
    <row r="28" spans="1:43" s="39" customFormat="1" ht="15.75">
      <c r="A28" s="28"/>
      <c r="B28" s="34"/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7"/>
      <c r="AO28" s="37"/>
      <c r="AP28" s="37"/>
      <c r="AQ28" s="38"/>
    </row>
    <row r="29" spans="1:43" s="25" customFormat="1" ht="31.5">
      <c r="A29" s="19" t="s">
        <v>28</v>
      </c>
      <c r="B29" s="27" t="s">
        <v>29</v>
      </c>
      <c r="C29" s="21" t="str">
        <f>A29&amp;"00"</f>
        <v>102000000</v>
      </c>
      <c r="D29" s="22">
        <v>4900000</v>
      </c>
      <c r="E29" s="22">
        <v>4800000</v>
      </c>
      <c r="F29" s="22">
        <v>5050000</v>
      </c>
      <c r="G29" s="22">
        <v>5200000</v>
      </c>
      <c r="H29" s="22">
        <v>8958929.58</v>
      </c>
      <c r="I29" s="22">
        <f t="shared" si="1"/>
      </c>
      <c r="J29" s="22" t="s">
        <v>10</v>
      </c>
      <c r="K29" s="22">
        <v>19950000</v>
      </c>
      <c r="L29" s="22">
        <v>1470000</v>
      </c>
      <c r="M29" s="22">
        <v>1600000</v>
      </c>
      <c r="N29" s="22">
        <v>1830000</v>
      </c>
      <c r="O29" s="22">
        <v>1440000</v>
      </c>
      <c r="P29" s="22">
        <v>1440000</v>
      </c>
      <c r="Q29" s="22">
        <v>1920000</v>
      </c>
      <c r="R29" s="22">
        <v>1514000</v>
      </c>
      <c r="S29" s="22">
        <v>1514000</v>
      </c>
      <c r="T29" s="22">
        <v>2022000</v>
      </c>
      <c r="U29" s="22">
        <v>1560000</v>
      </c>
      <c r="V29" s="22">
        <v>1560000</v>
      </c>
      <c r="W29" s="22">
        <v>2080000</v>
      </c>
      <c r="X29" s="22">
        <v>717928.36</v>
      </c>
      <c r="Y29" s="22">
        <v>460972.35</v>
      </c>
      <c r="Z29" s="22">
        <v>863031.43</v>
      </c>
      <c r="AA29" s="22">
        <v>685084.2</v>
      </c>
      <c r="AB29" s="22">
        <v>737363.08</v>
      </c>
      <c r="AC29" s="22">
        <v>643804.5</v>
      </c>
      <c r="AD29" s="22">
        <v>721741.77</v>
      </c>
      <c r="AE29" s="22">
        <v>840455.65</v>
      </c>
      <c r="AF29" s="22">
        <v>434501.55</v>
      </c>
      <c r="AG29" s="22">
        <v>1050531.09</v>
      </c>
      <c r="AH29" s="22">
        <v>775474.22</v>
      </c>
      <c r="AI29" s="22">
        <v>1028041.38</v>
      </c>
      <c r="AJ29" s="22">
        <v>2041932.14</v>
      </c>
      <c r="AK29" s="22">
        <v>2066251.78</v>
      </c>
      <c r="AL29" s="22">
        <v>1996698.97</v>
      </c>
      <c r="AM29" s="22">
        <v>2854046.69</v>
      </c>
      <c r="AN29" s="23">
        <f t="shared" si="2"/>
        <v>19950</v>
      </c>
      <c r="AO29" s="23">
        <f t="shared" si="3"/>
        <v>8958.92958</v>
      </c>
      <c r="AP29" s="23">
        <f t="shared" si="4"/>
        <v>-10991.07042</v>
      </c>
      <c r="AQ29" s="24"/>
    </row>
    <row r="30" spans="1:43" ht="64.5" customHeight="1">
      <c r="A30" s="40" t="s">
        <v>30</v>
      </c>
      <c r="B30" s="41" t="s">
        <v>31</v>
      </c>
      <c r="C30" s="30" t="str">
        <f>A30&amp;"00"</f>
        <v>102020000</v>
      </c>
      <c r="D30" s="31">
        <v>4890000</v>
      </c>
      <c r="E30" s="31">
        <v>4790000</v>
      </c>
      <c r="F30" s="31">
        <v>5040000</v>
      </c>
      <c r="G30" s="31">
        <v>5190000</v>
      </c>
      <c r="H30" s="31">
        <v>8955607.66</v>
      </c>
      <c r="I30" s="31">
        <f t="shared" si="1"/>
      </c>
      <c r="J30" s="31" t="s">
        <v>10</v>
      </c>
      <c r="K30" s="31">
        <v>19910000</v>
      </c>
      <c r="L30" s="31">
        <v>1465000</v>
      </c>
      <c r="M30" s="31">
        <v>1600000</v>
      </c>
      <c r="N30" s="31">
        <v>1825000</v>
      </c>
      <c r="O30" s="31">
        <v>1437000</v>
      </c>
      <c r="P30" s="31">
        <v>1437000</v>
      </c>
      <c r="Q30" s="31">
        <v>1916000</v>
      </c>
      <c r="R30" s="31">
        <v>1511000</v>
      </c>
      <c r="S30" s="31">
        <v>1511000</v>
      </c>
      <c r="T30" s="31">
        <v>2018000</v>
      </c>
      <c r="U30" s="31">
        <v>1557000</v>
      </c>
      <c r="V30" s="31">
        <v>1557000</v>
      </c>
      <c r="W30" s="31">
        <v>2076000</v>
      </c>
      <c r="X30" s="31">
        <v>717328.36</v>
      </c>
      <c r="Y30" s="31">
        <v>460672.35</v>
      </c>
      <c r="Z30" s="31">
        <v>863031.43</v>
      </c>
      <c r="AA30" s="31">
        <v>685084.2</v>
      </c>
      <c r="AB30" s="31">
        <v>738541.16</v>
      </c>
      <c r="AC30" s="31">
        <v>643804.5</v>
      </c>
      <c r="AD30" s="31">
        <v>721741.77</v>
      </c>
      <c r="AE30" s="31">
        <v>840455.65</v>
      </c>
      <c r="AF30" s="31">
        <v>433501.55</v>
      </c>
      <c r="AG30" s="31">
        <v>1050231.09</v>
      </c>
      <c r="AH30" s="31">
        <v>773174.22</v>
      </c>
      <c r="AI30" s="31">
        <v>1028041.38</v>
      </c>
      <c r="AJ30" s="31">
        <v>2041032.14</v>
      </c>
      <c r="AK30" s="31">
        <v>2067429.86</v>
      </c>
      <c r="AL30" s="31">
        <v>1995698.97</v>
      </c>
      <c r="AM30" s="31">
        <v>2851446.69</v>
      </c>
      <c r="AN30" s="32">
        <f t="shared" si="2"/>
        <v>19910</v>
      </c>
      <c r="AO30" s="32">
        <f t="shared" si="3"/>
        <v>8955.60766</v>
      </c>
      <c r="AP30" s="32">
        <f t="shared" si="4"/>
        <v>-10954.39234</v>
      </c>
      <c r="AQ30" s="33"/>
    </row>
    <row r="31" spans="1:43" s="39" customFormat="1" ht="15.75" hidden="1">
      <c r="A31" s="40" t="s">
        <v>32</v>
      </c>
      <c r="B31" s="42" t="s">
        <v>33</v>
      </c>
      <c r="C31" s="35" t="str">
        <f>A31&amp;"00"</f>
        <v>102021500</v>
      </c>
      <c r="D31" s="36">
        <v>1200000</v>
      </c>
      <c r="E31" s="36">
        <v>1100000</v>
      </c>
      <c r="F31" s="36">
        <v>1150000</v>
      </c>
      <c r="G31" s="36">
        <v>1290000</v>
      </c>
      <c r="H31" s="36">
        <v>2993733.71</v>
      </c>
      <c r="I31" s="36">
        <f t="shared" si="1"/>
      </c>
      <c r="J31" s="36" t="s">
        <v>10</v>
      </c>
      <c r="K31" s="36">
        <v>4740000</v>
      </c>
      <c r="L31" s="36">
        <v>300000</v>
      </c>
      <c r="M31" s="36">
        <v>400000</v>
      </c>
      <c r="N31" s="36">
        <v>500000</v>
      </c>
      <c r="O31" s="36">
        <v>330000</v>
      </c>
      <c r="P31" s="36">
        <v>330000</v>
      </c>
      <c r="Q31" s="36">
        <v>440000</v>
      </c>
      <c r="R31" s="36">
        <v>345000</v>
      </c>
      <c r="S31" s="36">
        <v>345000</v>
      </c>
      <c r="T31" s="36">
        <v>460000</v>
      </c>
      <c r="U31" s="36">
        <v>387000</v>
      </c>
      <c r="V31" s="36">
        <v>387000</v>
      </c>
      <c r="W31" s="36">
        <v>516000</v>
      </c>
      <c r="X31" s="36">
        <v>38313.96</v>
      </c>
      <c r="Y31" s="36">
        <v>104871.45</v>
      </c>
      <c r="Z31" s="36">
        <v>138918.01</v>
      </c>
      <c r="AA31" s="36">
        <v>191152.94</v>
      </c>
      <c r="AB31" s="36">
        <v>127137.4</v>
      </c>
      <c r="AC31" s="36">
        <v>169102.5</v>
      </c>
      <c r="AD31" s="36">
        <v>345983.22</v>
      </c>
      <c r="AE31" s="36">
        <v>323706</v>
      </c>
      <c r="AF31" s="36">
        <v>256192.55</v>
      </c>
      <c r="AG31" s="36">
        <v>501372.83</v>
      </c>
      <c r="AH31" s="36">
        <v>401097.88</v>
      </c>
      <c r="AI31" s="36">
        <v>395884.97</v>
      </c>
      <c r="AJ31" s="36">
        <v>282103.42</v>
      </c>
      <c r="AK31" s="36">
        <v>487392.84</v>
      </c>
      <c r="AL31" s="36">
        <v>925881.77</v>
      </c>
      <c r="AM31" s="36">
        <v>1298355.68</v>
      </c>
      <c r="AN31" s="37">
        <f t="shared" si="2"/>
        <v>4740</v>
      </c>
      <c r="AO31" s="37">
        <f t="shared" si="3"/>
        <v>2993.73371</v>
      </c>
      <c r="AP31" s="37">
        <f t="shared" si="4"/>
        <v>-1746.26629</v>
      </c>
      <c r="AQ31" s="38"/>
    </row>
    <row r="32" spans="1:43" s="39" customFormat="1" ht="15.75" hidden="1">
      <c r="A32" s="40" t="s">
        <v>34</v>
      </c>
      <c r="B32" s="42" t="s">
        <v>35</v>
      </c>
      <c r="C32" s="35" t="str">
        <f>A32&amp;"00"</f>
        <v>102021700</v>
      </c>
      <c r="D32" s="36">
        <v>0</v>
      </c>
      <c r="E32" s="36">
        <v>240000</v>
      </c>
      <c r="F32" s="36">
        <v>500000</v>
      </c>
      <c r="G32" s="36">
        <v>500000</v>
      </c>
      <c r="H32" s="36">
        <v>0</v>
      </c>
      <c r="I32" s="36">
        <f t="shared" si="1"/>
      </c>
      <c r="J32" s="36" t="s">
        <v>10</v>
      </c>
      <c r="K32" s="36">
        <v>1240000</v>
      </c>
      <c r="L32" s="36">
        <v>0</v>
      </c>
      <c r="M32" s="36">
        <v>0</v>
      </c>
      <c r="N32" s="36">
        <v>0</v>
      </c>
      <c r="O32" s="36">
        <v>72000</v>
      </c>
      <c r="P32" s="36">
        <v>72000</v>
      </c>
      <c r="Q32" s="36">
        <v>96000</v>
      </c>
      <c r="R32" s="36">
        <v>150000</v>
      </c>
      <c r="S32" s="36">
        <v>150000</v>
      </c>
      <c r="T32" s="36">
        <v>200000</v>
      </c>
      <c r="U32" s="36">
        <v>150000</v>
      </c>
      <c r="V32" s="36">
        <v>150000</v>
      </c>
      <c r="W32" s="36">
        <v>200000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  <c r="AJ32" s="36">
        <v>0</v>
      </c>
      <c r="AK32" s="36">
        <v>0</v>
      </c>
      <c r="AL32" s="36">
        <v>0</v>
      </c>
      <c r="AM32" s="36">
        <v>0</v>
      </c>
      <c r="AN32" s="37">
        <f t="shared" si="2"/>
        <v>1240</v>
      </c>
      <c r="AO32" s="37">
        <f t="shared" si="3"/>
        <v>0</v>
      </c>
      <c r="AP32" s="37">
        <f t="shared" si="4"/>
        <v>-1240</v>
      </c>
      <c r="AQ32" s="38"/>
    </row>
    <row r="33" spans="1:43" s="39" customFormat="1" ht="32.25" customHeight="1" hidden="1">
      <c r="A33" s="40" t="s">
        <v>36</v>
      </c>
      <c r="B33" s="42" t="s">
        <v>37</v>
      </c>
      <c r="C33" s="35" t="s">
        <v>38</v>
      </c>
      <c r="D33" s="36">
        <v>3400000</v>
      </c>
      <c r="E33" s="36">
        <v>3200000</v>
      </c>
      <c r="F33" s="36">
        <v>3100000</v>
      </c>
      <c r="G33" s="36">
        <v>3035000</v>
      </c>
      <c r="H33" s="36">
        <v>5195512.38</v>
      </c>
      <c r="I33" s="36">
        <f t="shared" si="1"/>
      </c>
      <c r="J33" s="36" t="s">
        <v>10</v>
      </c>
      <c r="K33" s="36">
        <v>12735000</v>
      </c>
      <c r="L33" s="36">
        <v>1100000</v>
      </c>
      <c r="M33" s="36">
        <v>1100000</v>
      </c>
      <c r="N33" s="36">
        <v>1200000</v>
      </c>
      <c r="O33" s="36">
        <v>960000</v>
      </c>
      <c r="P33" s="36">
        <v>960000</v>
      </c>
      <c r="Q33" s="36">
        <v>1280000</v>
      </c>
      <c r="R33" s="36">
        <v>930000</v>
      </c>
      <c r="S33" s="36">
        <v>930000</v>
      </c>
      <c r="T33" s="36">
        <v>1240000</v>
      </c>
      <c r="U33" s="36">
        <v>910500</v>
      </c>
      <c r="V33" s="36">
        <v>910500</v>
      </c>
      <c r="W33" s="36">
        <v>1214000</v>
      </c>
      <c r="X33" s="36">
        <v>28165.55</v>
      </c>
      <c r="Y33" s="36">
        <v>351074.1</v>
      </c>
      <c r="Z33" s="36">
        <v>710273.22</v>
      </c>
      <c r="AA33" s="36">
        <v>478167.66</v>
      </c>
      <c r="AB33" s="36">
        <v>549823.76</v>
      </c>
      <c r="AC33" s="36">
        <v>504400</v>
      </c>
      <c r="AD33" s="36">
        <v>369904.95</v>
      </c>
      <c r="AE33" s="36">
        <v>510197</v>
      </c>
      <c r="AF33" s="36">
        <v>172224.5</v>
      </c>
      <c r="AG33" s="36">
        <v>541262.5</v>
      </c>
      <c r="AH33" s="36">
        <v>366212.94</v>
      </c>
      <c r="AI33" s="36">
        <v>613806.2</v>
      </c>
      <c r="AJ33" s="36">
        <v>1089512.87</v>
      </c>
      <c r="AK33" s="36">
        <v>1532391.42</v>
      </c>
      <c r="AL33" s="36">
        <v>1052326.45</v>
      </c>
      <c r="AM33" s="36">
        <v>1521281.64</v>
      </c>
      <c r="AN33" s="37">
        <f t="shared" si="2"/>
        <v>12735</v>
      </c>
      <c r="AO33" s="37">
        <f t="shared" si="3"/>
        <v>5195.51238</v>
      </c>
      <c r="AP33" s="37">
        <f t="shared" si="4"/>
        <v>-7539.48762</v>
      </c>
      <c r="AQ33" s="38"/>
    </row>
    <row r="34" spans="1:43" s="39" customFormat="1" ht="32.25" customHeight="1" hidden="1">
      <c r="A34" s="40" t="s">
        <v>39</v>
      </c>
      <c r="B34" s="42" t="s">
        <v>40</v>
      </c>
      <c r="C34" s="35" t="str">
        <f>A34&amp;"00"</f>
        <v>102022300</v>
      </c>
      <c r="D34" s="36">
        <v>3400000</v>
      </c>
      <c r="E34" s="36">
        <v>3200000</v>
      </c>
      <c r="F34" s="36">
        <v>3100000</v>
      </c>
      <c r="G34" s="36">
        <v>3035000</v>
      </c>
      <c r="H34" s="36">
        <v>5195512.38</v>
      </c>
      <c r="I34" s="36">
        <f t="shared" si="1"/>
      </c>
      <c r="J34" s="36" t="s">
        <v>10</v>
      </c>
      <c r="K34" s="36">
        <v>12735000</v>
      </c>
      <c r="L34" s="36">
        <v>1100000</v>
      </c>
      <c r="M34" s="36">
        <v>1100000</v>
      </c>
      <c r="N34" s="36">
        <v>1200000</v>
      </c>
      <c r="O34" s="36">
        <v>960000</v>
      </c>
      <c r="P34" s="36">
        <v>960000</v>
      </c>
      <c r="Q34" s="36">
        <v>1280000</v>
      </c>
      <c r="R34" s="36">
        <v>930000</v>
      </c>
      <c r="S34" s="36">
        <v>930000</v>
      </c>
      <c r="T34" s="36">
        <v>1240000</v>
      </c>
      <c r="U34" s="36">
        <v>910500</v>
      </c>
      <c r="V34" s="36">
        <v>910500</v>
      </c>
      <c r="W34" s="36">
        <v>1214000</v>
      </c>
      <c r="X34" s="36">
        <v>28165.55</v>
      </c>
      <c r="Y34" s="36">
        <v>351074.1</v>
      </c>
      <c r="Z34" s="36">
        <v>710273.22</v>
      </c>
      <c r="AA34" s="36">
        <v>478167.66</v>
      </c>
      <c r="AB34" s="36">
        <v>549823.76</v>
      </c>
      <c r="AC34" s="36">
        <v>504400</v>
      </c>
      <c r="AD34" s="36">
        <v>369904.95</v>
      </c>
      <c r="AE34" s="36">
        <v>510197</v>
      </c>
      <c r="AF34" s="36">
        <v>172224.5</v>
      </c>
      <c r="AG34" s="36">
        <v>541262.5</v>
      </c>
      <c r="AH34" s="36">
        <v>366212.94</v>
      </c>
      <c r="AI34" s="36">
        <v>613806.2</v>
      </c>
      <c r="AJ34" s="36">
        <v>1089512.87</v>
      </c>
      <c r="AK34" s="36">
        <v>1532391.42</v>
      </c>
      <c r="AL34" s="36">
        <v>1052326.45</v>
      </c>
      <c r="AM34" s="36">
        <v>1521281.64</v>
      </c>
      <c r="AN34" s="37">
        <f t="shared" si="2"/>
        <v>12735</v>
      </c>
      <c r="AO34" s="37">
        <f t="shared" si="3"/>
        <v>5195.51238</v>
      </c>
      <c r="AP34" s="37">
        <f t="shared" si="4"/>
        <v>-7539.48762</v>
      </c>
      <c r="AQ34" s="38"/>
    </row>
    <row r="35" spans="1:43" s="39" customFormat="1" ht="15.75" hidden="1">
      <c r="A35" s="40" t="s">
        <v>41</v>
      </c>
      <c r="B35" s="42" t="s">
        <v>42</v>
      </c>
      <c r="C35" s="35" t="s">
        <v>43</v>
      </c>
      <c r="D35" s="36">
        <v>290000</v>
      </c>
      <c r="E35" s="36">
        <v>250000</v>
      </c>
      <c r="F35" s="36">
        <v>290000</v>
      </c>
      <c r="G35" s="36">
        <v>365000</v>
      </c>
      <c r="H35" s="36">
        <v>126464.92</v>
      </c>
      <c r="I35" s="36">
        <f t="shared" si="1"/>
      </c>
      <c r="J35" s="36" t="s">
        <v>10</v>
      </c>
      <c r="K35" s="36">
        <v>1195000</v>
      </c>
      <c r="L35" s="36">
        <v>65000</v>
      </c>
      <c r="M35" s="36">
        <v>100000</v>
      </c>
      <c r="N35" s="36">
        <v>125000</v>
      </c>
      <c r="O35" s="36">
        <v>75000</v>
      </c>
      <c r="P35" s="36">
        <v>75000</v>
      </c>
      <c r="Q35" s="36">
        <v>100000</v>
      </c>
      <c r="R35" s="36">
        <v>86000</v>
      </c>
      <c r="S35" s="36">
        <v>86000</v>
      </c>
      <c r="T35" s="36">
        <v>118000</v>
      </c>
      <c r="U35" s="36">
        <v>109500</v>
      </c>
      <c r="V35" s="36">
        <v>109500</v>
      </c>
      <c r="W35" s="36">
        <v>146000</v>
      </c>
      <c r="X35" s="36">
        <v>1893.6</v>
      </c>
      <c r="Y35" s="36">
        <v>4726.8</v>
      </c>
      <c r="Z35" s="36">
        <v>13840.2</v>
      </c>
      <c r="AA35" s="36">
        <v>24738.6</v>
      </c>
      <c r="AB35" s="36">
        <v>61580</v>
      </c>
      <c r="AC35" s="36">
        <v>-29698</v>
      </c>
      <c r="AD35" s="36">
        <v>5853.6</v>
      </c>
      <c r="AE35" s="36">
        <v>6552.65</v>
      </c>
      <c r="AF35" s="36">
        <v>5084.5</v>
      </c>
      <c r="AG35" s="36">
        <v>7679.36</v>
      </c>
      <c r="AH35" s="36">
        <v>5863.4</v>
      </c>
      <c r="AI35" s="36">
        <v>18350.21</v>
      </c>
      <c r="AJ35" s="36">
        <v>20460.6</v>
      </c>
      <c r="AK35" s="36">
        <v>56620.6</v>
      </c>
      <c r="AL35" s="36">
        <v>17490.75</v>
      </c>
      <c r="AM35" s="36">
        <v>31892.97</v>
      </c>
      <c r="AN35" s="37">
        <f t="shared" si="2"/>
        <v>1195</v>
      </c>
      <c r="AO35" s="37">
        <f t="shared" si="3"/>
        <v>126.46492</v>
      </c>
      <c r="AP35" s="37">
        <f t="shared" si="4"/>
        <v>-1068.53508</v>
      </c>
      <c r="AQ35" s="38"/>
    </row>
    <row r="36" spans="1:43" s="39" customFormat="1" ht="42.75" customHeight="1" hidden="1">
      <c r="A36" s="40" t="s">
        <v>44</v>
      </c>
      <c r="B36" s="42" t="s">
        <v>45</v>
      </c>
      <c r="C36" s="35" t="str">
        <f>A36&amp;"00"</f>
        <v>102023300</v>
      </c>
      <c r="D36" s="36">
        <v>290000</v>
      </c>
      <c r="E36" s="36">
        <v>250000</v>
      </c>
      <c r="F36" s="36">
        <v>290000</v>
      </c>
      <c r="G36" s="36">
        <v>365000</v>
      </c>
      <c r="H36" s="36">
        <v>126464.92</v>
      </c>
      <c r="I36" s="36">
        <f t="shared" si="1"/>
      </c>
      <c r="J36" s="36" t="s">
        <v>10</v>
      </c>
      <c r="K36" s="36">
        <v>1195000</v>
      </c>
      <c r="L36" s="36">
        <v>65000</v>
      </c>
      <c r="M36" s="36">
        <v>100000</v>
      </c>
      <c r="N36" s="36">
        <v>125000</v>
      </c>
      <c r="O36" s="36">
        <v>75000</v>
      </c>
      <c r="P36" s="36">
        <v>75000</v>
      </c>
      <c r="Q36" s="36">
        <v>100000</v>
      </c>
      <c r="R36" s="36">
        <v>86000</v>
      </c>
      <c r="S36" s="36">
        <v>86000</v>
      </c>
      <c r="T36" s="36">
        <v>118000</v>
      </c>
      <c r="U36" s="36">
        <v>109500</v>
      </c>
      <c r="V36" s="36">
        <v>109500</v>
      </c>
      <c r="W36" s="36">
        <v>146000</v>
      </c>
      <c r="X36" s="36">
        <v>1893.6</v>
      </c>
      <c r="Y36" s="36">
        <v>4702.8</v>
      </c>
      <c r="Z36" s="36">
        <v>13840.2</v>
      </c>
      <c r="AA36" s="36">
        <v>24738.6</v>
      </c>
      <c r="AB36" s="36">
        <v>61580</v>
      </c>
      <c r="AC36" s="36">
        <v>-29698</v>
      </c>
      <c r="AD36" s="36">
        <v>5877.6</v>
      </c>
      <c r="AE36" s="36">
        <v>6552.65</v>
      </c>
      <c r="AF36" s="36">
        <v>5084.5</v>
      </c>
      <c r="AG36" s="36">
        <v>7679.36</v>
      </c>
      <c r="AH36" s="36">
        <v>5863.4</v>
      </c>
      <c r="AI36" s="36">
        <v>18350.21</v>
      </c>
      <c r="AJ36" s="36">
        <v>20436.6</v>
      </c>
      <c r="AK36" s="36">
        <v>56620.6</v>
      </c>
      <c r="AL36" s="36">
        <v>17514.75</v>
      </c>
      <c r="AM36" s="36">
        <v>31892.97</v>
      </c>
      <c r="AN36" s="37">
        <f t="shared" si="2"/>
        <v>1195</v>
      </c>
      <c r="AO36" s="37">
        <f t="shared" si="3"/>
        <v>126.46492</v>
      </c>
      <c r="AP36" s="37">
        <f t="shared" si="4"/>
        <v>-1068.53508</v>
      </c>
      <c r="AQ36" s="38"/>
    </row>
    <row r="37" spans="1:43" s="39" customFormat="1" ht="32.25" customHeight="1" hidden="1">
      <c r="A37" s="40" t="s">
        <v>46</v>
      </c>
      <c r="B37" s="42" t="s">
        <v>47</v>
      </c>
      <c r="C37" s="35" t="s">
        <v>48</v>
      </c>
      <c r="D37" s="36">
        <v>0</v>
      </c>
      <c r="E37" s="36">
        <v>0</v>
      </c>
      <c r="F37" s="36">
        <v>0</v>
      </c>
      <c r="G37" s="36">
        <v>0</v>
      </c>
      <c r="H37" s="36">
        <v>639896.65</v>
      </c>
      <c r="I37" s="36">
        <f t="shared" si="1"/>
      </c>
      <c r="J37" s="36" t="s">
        <v>10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648955.25</v>
      </c>
      <c r="Y37" s="36">
        <v>0</v>
      </c>
      <c r="Z37" s="36">
        <v>0</v>
      </c>
      <c r="AA37" s="36">
        <v>-9000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-58.6</v>
      </c>
      <c r="AH37" s="36">
        <v>0</v>
      </c>
      <c r="AI37" s="36">
        <v>0</v>
      </c>
      <c r="AJ37" s="36">
        <v>648955.25</v>
      </c>
      <c r="AK37" s="36">
        <v>-9000</v>
      </c>
      <c r="AL37" s="36">
        <v>0</v>
      </c>
      <c r="AM37" s="36">
        <v>-58.6</v>
      </c>
      <c r="AN37" s="37">
        <f t="shared" si="2"/>
        <v>0</v>
      </c>
      <c r="AO37" s="37">
        <f t="shared" si="3"/>
        <v>639.89665</v>
      </c>
      <c r="AP37" s="37">
        <f t="shared" si="4"/>
        <v>639.89665</v>
      </c>
      <c r="AQ37" s="38"/>
    </row>
    <row r="38" spans="1:43" s="39" customFormat="1" ht="63" hidden="1">
      <c r="A38" s="40" t="s">
        <v>49</v>
      </c>
      <c r="B38" s="42" t="s">
        <v>50</v>
      </c>
      <c r="C38" s="35" t="str">
        <f>A38&amp;"00"</f>
        <v>102025300</v>
      </c>
      <c r="D38" s="36">
        <v>0</v>
      </c>
      <c r="E38" s="36">
        <v>0</v>
      </c>
      <c r="F38" s="36">
        <v>0</v>
      </c>
      <c r="G38" s="36">
        <v>0</v>
      </c>
      <c r="H38" s="36">
        <v>639896.65</v>
      </c>
      <c r="I38" s="36">
        <f t="shared" si="1"/>
      </c>
      <c r="J38" s="36" t="s">
        <v>10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648955.25</v>
      </c>
      <c r="Y38" s="36">
        <v>0</v>
      </c>
      <c r="Z38" s="36">
        <v>0</v>
      </c>
      <c r="AA38" s="36">
        <v>-9000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-58.6</v>
      </c>
      <c r="AH38" s="36">
        <v>0</v>
      </c>
      <c r="AI38" s="36">
        <v>0</v>
      </c>
      <c r="AJ38" s="36">
        <v>648955.25</v>
      </c>
      <c r="AK38" s="36">
        <v>-9000</v>
      </c>
      <c r="AL38" s="36">
        <v>0</v>
      </c>
      <c r="AM38" s="36">
        <v>-58.6</v>
      </c>
      <c r="AN38" s="37">
        <f t="shared" si="2"/>
        <v>0</v>
      </c>
      <c r="AO38" s="37">
        <f t="shared" si="3"/>
        <v>639.89665</v>
      </c>
      <c r="AP38" s="37">
        <f t="shared" si="4"/>
        <v>639.89665</v>
      </c>
      <c r="AQ38" s="38"/>
    </row>
    <row r="39" spans="1:43" ht="15.75">
      <c r="A39" s="40" t="s">
        <v>51</v>
      </c>
      <c r="B39" s="41" t="s">
        <v>52</v>
      </c>
      <c r="C39" s="30" t="str">
        <f>A39&amp;"00"</f>
        <v>102040000</v>
      </c>
      <c r="D39" s="31">
        <v>10000</v>
      </c>
      <c r="E39" s="31">
        <v>10000</v>
      </c>
      <c r="F39" s="31">
        <v>10000</v>
      </c>
      <c r="G39" s="31">
        <v>10000</v>
      </c>
      <c r="H39" s="31">
        <v>3321.92</v>
      </c>
      <c r="I39" s="31">
        <f t="shared" si="1"/>
      </c>
      <c r="J39" s="31" t="s">
        <v>10</v>
      </c>
      <c r="K39" s="31">
        <v>40000</v>
      </c>
      <c r="L39" s="31">
        <v>5000</v>
      </c>
      <c r="M39" s="31">
        <v>0</v>
      </c>
      <c r="N39" s="31">
        <v>5000</v>
      </c>
      <c r="O39" s="31">
        <v>3000</v>
      </c>
      <c r="P39" s="31">
        <v>3000</v>
      </c>
      <c r="Q39" s="31">
        <v>4000</v>
      </c>
      <c r="R39" s="31">
        <v>3000</v>
      </c>
      <c r="S39" s="31">
        <v>3000</v>
      </c>
      <c r="T39" s="31">
        <v>4000</v>
      </c>
      <c r="U39" s="31">
        <v>3000</v>
      </c>
      <c r="V39" s="31">
        <v>3000</v>
      </c>
      <c r="W39" s="31">
        <v>4000</v>
      </c>
      <c r="X39" s="31">
        <v>600</v>
      </c>
      <c r="Y39" s="31">
        <v>300</v>
      </c>
      <c r="Z39" s="31">
        <v>0</v>
      </c>
      <c r="AA39" s="31">
        <v>0</v>
      </c>
      <c r="AB39" s="31">
        <v>-1178.08</v>
      </c>
      <c r="AC39" s="31">
        <v>0</v>
      </c>
      <c r="AD39" s="31">
        <v>0</v>
      </c>
      <c r="AE39" s="31">
        <v>0</v>
      </c>
      <c r="AF39" s="31">
        <v>1000</v>
      </c>
      <c r="AG39" s="31">
        <v>300</v>
      </c>
      <c r="AH39" s="31">
        <v>2300</v>
      </c>
      <c r="AI39" s="31">
        <v>0</v>
      </c>
      <c r="AJ39" s="31">
        <v>900</v>
      </c>
      <c r="AK39" s="31">
        <v>-1178.08</v>
      </c>
      <c r="AL39" s="31">
        <v>1000</v>
      </c>
      <c r="AM39" s="31">
        <v>2600</v>
      </c>
      <c r="AN39" s="32">
        <f t="shared" si="2"/>
        <v>40</v>
      </c>
      <c r="AO39" s="32">
        <f t="shared" si="3"/>
        <v>3.32192</v>
      </c>
      <c r="AP39" s="32">
        <f t="shared" si="4"/>
        <v>-36.67808</v>
      </c>
      <c r="AQ39" s="33"/>
    </row>
    <row r="40" spans="1:43" s="39" customFormat="1" ht="32.25" customHeight="1" hidden="1">
      <c r="A40" s="40" t="s">
        <v>53</v>
      </c>
      <c r="B40" s="43" t="s">
        <v>54</v>
      </c>
      <c r="C40" s="35" t="s">
        <v>55</v>
      </c>
      <c r="D40" s="36">
        <v>0</v>
      </c>
      <c r="E40" s="36">
        <v>0</v>
      </c>
      <c r="F40" s="36">
        <v>0</v>
      </c>
      <c r="G40" s="36">
        <v>0</v>
      </c>
      <c r="H40" s="36">
        <v>-178.08</v>
      </c>
      <c r="I40" s="36">
        <f t="shared" si="1"/>
      </c>
      <c r="J40" s="36" t="s">
        <v>10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-178.08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0</v>
      </c>
      <c r="AK40" s="36">
        <v>-178.08</v>
      </c>
      <c r="AL40" s="36">
        <v>0</v>
      </c>
      <c r="AM40" s="36">
        <v>0</v>
      </c>
      <c r="AN40" s="37">
        <f t="shared" si="2"/>
        <v>0</v>
      </c>
      <c r="AO40" s="37">
        <f t="shared" si="3"/>
        <v>-0.17808000000000002</v>
      </c>
      <c r="AP40" s="37">
        <f t="shared" si="4"/>
        <v>-0.17808000000000002</v>
      </c>
      <c r="AQ40" s="38"/>
    </row>
    <row r="41" spans="1:43" s="39" customFormat="1" ht="42.75" customHeight="1" hidden="1">
      <c r="A41" s="40" t="s">
        <v>56</v>
      </c>
      <c r="B41" s="43" t="s">
        <v>57</v>
      </c>
      <c r="C41" s="35" t="str">
        <f>A41&amp;"00"</f>
        <v>102041300</v>
      </c>
      <c r="D41" s="36">
        <v>0</v>
      </c>
      <c r="E41" s="36">
        <v>0</v>
      </c>
      <c r="F41" s="36">
        <v>0</v>
      </c>
      <c r="G41" s="36">
        <v>0</v>
      </c>
      <c r="H41" s="36">
        <v>-178.08</v>
      </c>
      <c r="I41" s="36">
        <f t="shared" si="1"/>
      </c>
      <c r="J41" s="36" t="s">
        <v>10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-178.08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-178.08</v>
      </c>
      <c r="AL41" s="36">
        <v>0</v>
      </c>
      <c r="AM41" s="36">
        <v>0</v>
      </c>
      <c r="AN41" s="37">
        <f t="shared" si="2"/>
        <v>0</v>
      </c>
      <c r="AO41" s="37">
        <f t="shared" si="3"/>
        <v>-0.17808000000000002</v>
      </c>
      <c r="AP41" s="37">
        <f t="shared" si="4"/>
        <v>-0.17808000000000002</v>
      </c>
      <c r="AQ41" s="38"/>
    </row>
    <row r="42" spans="1:43" ht="21.75" customHeight="1" hidden="1">
      <c r="A42" s="40" t="s">
        <v>58</v>
      </c>
      <c r="B42" s="44" t="s">
        <v>59</v>
      </c>
      <c r="C42" s="30" t="s">
        <v>60</v>
      </c>
      <c r="D42" s="31">
        <v>10000</v>
      </c>
      <c r="E42" s="31">
        <v>10000</v>
      </c>
      <c r="F42" s="31">
        <v>10000</v>
      </c>
      <c r="G42" s="31">
        <v>10000</v>
      </c>
      <c r="H42" s="31">
        <v>3500</v>
      </c>
      <c r="I42" s="31">
        <f t="shared" si="1"/>
      </c>
      <c r="J42" s="31" t="s">
        <v>10</v>
      </c>
      <c r="K42" s="31">
        <v>40000</v>
      </c>
      <c r="L42" s="31">
        <v>5000</v>
      </c>
      <c r="M42" s="31">
        <v>0</v>
      </c>
      <c r="N42" s="31">
        <v>5000</v>
      </c>
      <c r="O42" s="31">
        <v>3000</v>
      </c>
      <c r="P42" s="31">
        <v>3000</v>
      </c>
      <c r="Q42" s="31">
        <v>4000</v>
      </c>
      <c r="R42" s="31">
        <v>3000</v>
      </c>
      <c r="S42" s="31">
        <v>3000</v>
      </c>
      <c r="T42" s="31">
        <v>4000</v>
      </c>
      <c r="U42" s="31">
        <v>3000</v>
      </c>
      <c r="V42" s="31">
        <v>3000</v>
      </c>
      <c r="W42" s="31">
        <v>4000</v>
      </c>
      <c r="X42" s="31">
        <v>600</v>
      </c>
      <c r="Y42" s="31">
        <v>300</v>
      </c>
      <c r="Z42" s="31">
        <v>0</v>
      </c>
      <c r="AA42" s="31">
        <v>0</v>
      </c>
      <c r="AB42" s="31">
        <v>-1000</v>
      </c>
      <c r="AC42" s="31">
        <v>0</v>
      </c>
      <c r="AD42" s="31">
        <v>0</v>
      </c>
      <c r="AE42" s="31">
        <v>0</v>
      </c>
      <c r="AF42" s="31">
        <v>1000</v>
      </c>
      <c r="AG42" s="31">
        <v>300</v>
      </c>
      <c r="AH42" s="31">
        <v>2300</v>
      </c>
      <c r="AI42" s="31">
        <v>0</v>
      </c>
      <c r="AJ42" s="31">
        <v>900</v>
      </c>
      <c r="AK42" s="31">
        <v>-1000</v>
      </c>
      <c r="AL42" s="31">
        <v>1000</v>
      </c>
      <c r="AM42" s="31">
        <v>2600</v>
      </c>
      <c r="AN42" s="32">
        <f t="shared" si="2"/>
        <v>40</v>
      </c>
      <c r="AO42" s="32">
        <f t="shared" si="3"/>
        <v>3.5</v>
      </c>
      <c r="AP42" s="32">
        <f t="shared" si="4"/>
        <v>-36.5</v>
      </c>
      <c r="AQ42" s="33"/>
    </row>
    <row r="43" spans="1:43" s="39" customFormat="1" ht="21.75" customHeight="1" hidden="1">
      <c r="A43" s="40" t="s">
        <v>61</v>
      </c>
      <c r="B43" s="43" t="s">
        <v>62</v>
      </c>
      <c r="C43" s="35" t="str">
        <f>A43&amp;"00"</f>
        <v>102043300</v>
      </c>
      <c r="D43" s="36">
        <v>10000</v>
      </c>
      <c r="E43" s="36">
        <v>10000</v>
      </c>
      <c r="F43" s="36">
        <v>10000</v>
      </c>
      <c r="G43" s="36">
        <v>10000</v>
      </c>
      <c r="H43" s="36">
        <v>3500</v>
      </c>
      <c r="I43" s="36">
        <f t="shared" si="1"/>
      </c>
      <c r="J43" s="36" t="s">
        <v>10</v>
      </c>
      <c r="K43" s="36">
        <v>40000</v>
      </c>
      <c r="L43" s="36">
        <v>5000</v>
      </c>
      <c r="M43" s="36">
        <v>0</v>
      </c>
      <c r="N43" s="36">
        <v>5000</v>
      </c>
      <c r="O43" s="36">
        <v>3000</v>
      </c>
      <c r="P43" s="36">
        <v>3000</v>
      </c>
      <c r="Q43" s="36">
        <v>4000</v>
      </c>
      <c r="R43" s="36">
        <v>3000</v>
      </c>
      <c r="S43" s="36">
        <v>3000</v>
      </c>
      <c r="T43" s="36">
        <v>4000</v>
      </c>
      <c r="U43" s="36">
        <v>3000</v>
      </c>
      <c r="V43" s="36">
        <v>3000</v>
      </c>
      <c r="W43" s="36">
        <v>4000</v>
      </c>
      <c r="X43" s="36">
        <v>600</v>
      </c>
      <c r="Y43" s="36">
        <v>300</v>
      </c>
      <c r="Z43" s="36">
        <v>0</v>
      </c>
      <c r="AA43" s="36">
        <v>0</v>
      </c>
      <c r="AB43" s="36">
        <v>-1000</v>
      </c>
      <c r="AC43" s="36">
        <v>0</v>
      </c>
      <c r="AD43" s="36">
        <v>0</v>
      </c>
      <c r="AE43" s="36">
        <v>0</v>
      </c>
      <c r="AF43" s="36">
        <v>1000</v>
      </c>
      <c r="AG43" s="36">
        <v>300</v>
      </c>
      <c r="AH43" s="36">
        <v>2300</v>
      </c>
      <c r="AI43" s="36">
        <v>0</v>
      </c>
      <c r="AJ43" s="36">
        <v>900</v>
      </c>
      <c r="AK43" s="36">
        <v>-1000</v>
      </c>
      <c r="AL43" s="36">
        <v>1000</v>
      </c>
      <c r="AM43" s="36">
        <v>2600</v>
      </c>
      <c r="AN43" s="37">
        <f t="shared" si="2"/>
        <v>40</v>
      </c>
      <c r="AO43" s="37">
        <f t="shared" si="3"/>
        <v>3.5</v>
      </c>
      <c r="AP43" s="37">
        <f t="shared" si="4"/>
        <v>-36.5</v>
      </c>
      <c r="AQ43" s="38"/>
    </row>
    <row r="44" spans="1:43" s="39" customFormat="1" ht="15.75">
      <c r="A44" s="40"/>
      <c r="B44" s="43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7"/>
      <c r="AO44" s="37"/>
      <c r="AP44" s="37"/>
      <c r="AQ44" s="38"/>
    </row>
    <row r="45" spans="1:43" s="25" customFormat="1" ht="15.75">
      <c r="A45" s="45" t="s">
        <v>63</v>
      </c>
      <c r="B45" s="46" t="s">
        <v>64</v>
      </c>
      <c r="C45" s="21" t="str">
        <f>A45&amp;"00"</f>
        <v>103000000</v>
      </c>
      <c r="D45" s="22">
        <v>8000000</v>
      </c>
      <c r="E45" s="22">
        <v>8600000</v>
      </c>
      <c r="F45" s="22">
        <v>9000000</v>
      </c>
      <c r="G45" s="22">
        <v>11770000</v>
      </c>
      <c r="H45" s="22">
        <v>40086135.01999999</v>
      </c>
      <c r="I45" s="22">
        <f t="shared" si="1"/>
      </c>
      <c r="J45" s="22" t="s">
        <v>10</v>
      </c>
      <c r="K45" s="22">
        <v>37370000</v>
      </c>
      <c r="L45" s="22">
        <v>2000000</v>
      </c>
      <c r="M45" s="22">
        <v>3000000</v>
      </c>
      <c r="N45" s="22">
        <v>3000000</v>
      </c>
      <c r="O45" s="22">
        <v>2580000</v>
      </c>
      <c r="P45" s="22">
        <v>2580000</v>
      </c>
      <c r="Q45" s="22">
        <v>3440000</v>
      </c>
      <c r="R45" s="22">
        <v>2700000</v>
      </c>
      <c r="S45" s="22">
        <v>2700000</v>
      </c>
      <c r="T45" s="22">
        <v>3600000</v>
      </c>
      <c r="U45" s="22">
        <v>3531000</v>
      </c>
      <c r="V45" s="22">
        <v>3531000</v>
      </c>
      <c r="W45" s="22">
        <v>4708000</v>
      </c>
      <c r="X45" s="22">
        <v>5069543.13</v>
      </c>
      <c r="Y45" s="22">
        <v>1025938.79</v>
      </c>
      <c r="Z45" s="22">
        <v>1544198.05</v>
      </c>
      <c r="AA45" s="22">
        <v>9351321.93</v>
      </c>
      <c r="AB45" s="22">
        <v>1106164.71</v>
      </c>
      <c r="AC45" s="22">
        <v>572279</v>
      </c>
      <c r="AD45" s="22">
        <v>8361692.540000001</v>
      </c>
      <c r="AE45" s="22">
        <v>665792.33</v>
      </c>
      <c r="AF45" s="22">
        <v>830299.65</v>
      </c>
      <c r="AG45" s="22">
        <v>8873523.6</v>
      </c>
      <c r="AH45" s="22">
        <v>1670319.41</v>
      </c>
      <c r="AI45" s="22">
        <v>1015061.88</v>
      </c>
      <c r="AJ45" s="22">
        <v>7639679.969999999</v>
      </c>
      <c r="AK45" s="22">
        <v>11029765.639999999</v>
      </c>
      <c r="AL45" s="22">
        <v>9857784.519999998</v>
      </c>
      <c r="AM45" s="22">
        <v>11558904.889999999</v>
      </c>
      <c r="AN45" s="23">
        <f t="shared" si="2"/>
        <v>37370</v>
      </c>
      <c r="AO45" s="23">
        <f t="shared" si="3"/>
        <v>40086.13501999999</v>
      </c>
      <c r="AP45" s="23">
        <f t="shared" si="4"/>
        <v>2716.135019999987</v>
      </c>
      <c r="AQ45" s="24"/>
    </row>
    <row r="46" spans="1:43" ht="32.25" customHeight="1">
      <c r="A46" s="40" t="s">
        <v>65</v>
      </c>
      <c r="B46" s="41" t="s">
        <v>66</v>
      </c>
      <c r="C46" s="30" t="str">
        <f>A46&amp;"00"</f>
        <v>103010000</v>
      </c>
      <c r="D46" s="31">
        <v>3000000</v>
      </c>
      <c r="E46" s="31">
        <v>3100000</v>
      </c>
      <c r="F46" s="31">
        <v>3000000</v>
      </c>
      <c r="G46" s="31">
        <v>4300000</v>
      </c>
      <c r="H46" s="31">
        <v>17808454.86</v>
      </c>
      <c r="I46" s="31">
        <f t="shared" si="1"/>
      </c>
      <c r="J46" s="31" t="s">
        <v>10</v>
      </c>
      <c r="K46" s="31">
        <v>13400000</v>
      </c>
      <c r="L46" s="31">
        <v>1000000</v>
      </c>
      <c r="M46" s="31">
        <v>1000000</v>
      </c>
      <c r="N46" s="31">
        <v>1000000</v>
      </c>
      <c r="O46" s="31">
        <v>930000</v>
      </c>
      <c r="P46" s="31">
        <v>930000</v>
      </c>
      <c r="Q46" s="31">
        <v>1240000</v>
      </c>
      <c r="R46" s="31">
        <v>900000</v>
      </c>
      <c r="S46" s="31">
        <v>900000</v>
      </c>
      <c r="T46" s="31">
        <v>1200000</v>
      </c>
      <c r="U46" s="31">
        <v>1290000</v>
      </c>
      <c r="V46" s="31">
        <v>1290000</v>
      </c>
      <c r="W46" s="31">
        <v>1720000</v>
      </c>
      <c r="X46" s="31">
        <v>1046000.85</v>
      </c>
      <c r="Y46" s="31">
        <v>482140.1</v>
      </c>
      <c r="Z46" s="31">
        <v>1340008.21</v>
      </c>
      <c r="AA46" s="31">
        <v>4338910.22</v>
      </c>
      <c r="AB46" s="31">
        <v>692940.1</v>
      </c>
      <c r="AC46" s="31">
        <v>231739.06</v>
      </c>
      <c r="AD46" s="31">
        <v>3364011.38</v>
      </c>
      <c r="AE46" s="31">
        <v>336434.27</v>
      </c>
      <c r="AF46" s="31">
        <v>617672.76</v>
      </c>
      <c r="AG46" s="31">
        <v>3951039.19</v>
      </c>
      <c r="AH46" s="31">
        <v>874467.94</v>
      </c>
      <c r="AI46" s="31">
        <v>533090.78</v>
      </c>
      <c r="AJ46" s="31">
        <v>2868149.16</v>
      </c>
      <c r="AK46" s="31">
        <v>5263589.38</v>
      </c>
      <c r="AL46" s="31">
        <v>4318118.41</v>
      </c>
      <c r="AM46" s="31">
        <v>5358597.91</v>
      </c>
      <c r="AN46" s="32">
        <f t="shared" si="2"/>
        <v>13400</v>
      </c>
      <c r="AO46" s="32">
        <f t="shared" si="3"/>
        <v>17808.454859999998</v>
      </c>
      <c r="AP46" s="32">
        <f t="shared" si="4"/>
        <v>4408.454859999998</v>
      </c>
      <c r="AQ46" s="33"/>
    </row>
    <row r="47" spans="1:43" s="39" customFormat="1" ht="31.5" hidden="1">
      <c r="A47" s="40" t="s">
        <v>67</v>
      </c>
      <c r="B47" s="42" t="s">
        <v>68</v>
      </c>
      <c r="C47" s="35" t="s">
        <v>69</v>
      </c>
      <c r="D47" s="36">
        <v>3000000</v>
      </c>
      <c r="E47" s="36">
        <v>3100000</v>
      </c>
      <c r="F47" s="36">
        <v>3000000</v>
      </c>
      <c r="G47" s="36">
        <v>4300000</v>
      </c>
      <c r="H47" s="36">
        <v>17808454.86</v>
      </c>
      <c r="I47" s="36">
        <f t="shared" si="1"/>
      </c>
      <c r="J47" s="36" t="s">
        <v>10</v>
      </c>
      <c r="K47" s="36">
        <v>13400000</v>
      </c>
      <c r="L47" s="36">
        <v>1000000</v>
      </c>
      <c r="M47" s="36">
        <v>1000000</v>
      </c>
      <c r="N47" s="36">
        <v>1000000</v>
      </c>
      <c r="O47" s="36">
        <v>930000</v>
      </c>
      <c r="P47" s="36">
        <v>930000</v>
      </c>
      <c r="Q47" s="36">
        <v>1240000</v>
      </c>
      <c r="R47" s="36">
        <v>900000</v>
      </c>
      <c r="S47" s="36">
        <v>900000</v>
      </c>
      <c r="T47" s="36">
        <v>1200000</v>
      </c>
      <c r="U47" s="36">
        <v>1290000</v>
      </c>
      <c r="V47" s="36">
        <v>1290000</v>
      </c>
      <c r="W47" s="36">
        <v>1720000</v>
      </c>
      <c r="X47" s="36">
        <v>1046000.85</v>
      </c>
      <c r="Y47" s="36">
        <v>482140.1</v>
      </c>
      <c r="Z47" s="36">
        <v>1340008.21</v>
      </c>
      <c r="AA47" s="36">
        <v>4338910.22</v>
      </c>
      <c r="AB47" s="36">
        <v>692940.1</v>
      </c>
      <c r="AC47" s="36">
        <v>231739.06</v>
      </c>
      <c r="AD47" s="36">
        <v>3364011.38</v>
      </c>
      <c r="AE47" s="36">
        <v>336434.27</v>
      </c>
      <c r="AF47" s="36">
        <v>617672.76</v>
      </c>
      <c r="AG47" s="36">
        <v>3951039.19</v>
      </c>
      <c r="AH47" s="36">
        <v>874467.94</v>
      </c>
      <c r="AI47" s="36">
        <v>533090.78</v>
      </c>
      <c r="AJ47" s="36">
        <v>2868149.16</v>
      </c>
      <c r="AK47" s="36">
        <v>5263589.38</v>
      </c>
      <c r="AL47" s="36">
        <v>4318118.41</v>
      </c>
      <c r="AM47" s="36">
        <v>5358597.91</v>
      </c>
      <c r="AN47" s="37">
        <f t="shared" si="2"/>
        <v>13400</v>
      </c>
      <c r="AO47" s="37">
        <f t="shared" si="3"/>
        <v>17808.454859999998</v>
      </c>
      <c r="AP47" s="37">
        <f t="shared" si="4"/>
        <v>4408.454859999998</v>
      </c>
      <c r="AQ47" s="38"/>
    </row>
    <row r="48" spans="1:43" ht="31.5">
      <c r="A48" s="40" t="s">
        <v>70</v>
      </c>
      <c r="B48" s="41" t="s">
        <v>71</v>
      </c>
      <c r="C48" s="30" t="str">
        <f>A48&amp;"00"</f>
        <v>103020000</v>
      </c>
      <c r="D48" s="31">
        <v>5000000</v>
      </c>
      <c r="E48" s="31">
        <v>5500000</v>
      </c>
      <c r="F48" s="31">
        <v>6000000</v>
      </c>
      <c r="G48" s="31">
        <v>7470000</v>
      </c>
      <c r="H48" s="31">
        <v>21950084.169999987</v>
      </c>
      <c r="I48" s="31">
        <f t="shared" si="1"/>
      </c>
      <c r="J48" s="31" t="s">
        <v>10</v>
      </c>
      <c r="K48" s="31">
        <v>23970000</v>
      </c>
      <c r="L48" s="31">
        <v>1000000</v>
      </c>
      <c r="M48" s="31">
        <v>2000000</v>
      </c>
      <c r="N48" s="31">
        <v>2000000</v>
      </c>
      <c r="O48" s="31">
        <v>1650000</v>
      </c>
      <c r="P48" s="31">
        <v>1650000</v>
      </c>
      <c r="Q48" s="31">
        <v>2200000</v>
      </c>
      <c r="R48" s="31">
        <v>1800000</v>
      </c>
      <c r="S48" s="31">
        <v>1800000</v>
      </c>
      <c r="T48" s="31">
        <v>2400000</v>
      </c>
      <c r="U48" s="31">
        <v>2241000</v>
      </c>
      <c r="V48" s="31">
        <v>2241000</v>
      </c>
      <c r="W48" s="31">
        <v>2988000</v>
      </c>
      <c r="X48" s="31">
        <v>4023542.28</v>
      </c>
      <c r="Y48" s="31">
        <v>543798.69</v>
      </c>
      <c r="Z48" s="31">
        <v>204189.84</v>
      </c>
      <c r="AA48" s="31">
        <v>5012411.71</v>
      </c>
      <c r="AB48" s="31">
        <v>413224.61</v>
      </c>
      <c r="AC48" s="31">
        <v>340539.94</v>
      </c>
      <c r="AD48" s="31">
        <v>4670216.16</v>
      </c>
      <c r="AE48" s="31">
        <v>329358.06</v>
      </c>
      <c r="AF48" s="31">
        <v>212626.89</v>
      </c>
      <c r="AG48" s="31">
        <v>4922353.42</v>
      </c>
      <c r="AH48" s="31">
        <v>795851.47</v>
      </c>
      <c r="AI48" s="31">
        <v>481971.1</v>
      </c>
      <c r="AJ48" s="31">
        <v>4771530.81</v>
      </c>
      <c r="AK48" s="31">
        <v>5766176.26</v>
      </c>
      <c r="AL48" s="31">
        <v>5212201.11</v>
      </c>
      <c r="AM48" s="31">
        <v>6200175.989999997</v>
      </c>
      <c r="AN48" s="32">
        <f t="shared" si="2"/>
        <v>23970</v>
      </c>
      <c r="AO48" s="32">
        <f t="shared" si="3"/>
        <v>21950.084169999987</v>
      </c>
      <c r="AP48" s="32">
        <f t="shared" si="4"/>
        <v>-2019.9158300000126</v>
      </c>
      <c r="AQ48" s="33"/>
    </row>
    <row r="49" spans="1:43" ht="15.75">
      <c r="A49" s="40" t="s">
        <v>72</v>
      </c>
      <c r="B49" s="41" t="s">
        <v>73</v>
      </c>
      <c r="C49" s="30" t="str">
        <f>A49&amp;"00"</f>
        <v>103030000</v>
      </c>
      <c r="D49" s="31">
        <v>0</v>
      </c>
      <c r="E49" s="31">
        <v>0</v>
      </c>
      <c r="F49" s="31">
        <v>0</v>
      </c>
      <c r="G49" s="31">
        <v>0</v>
      </c>
      <c r="H49" s="31">
        <v>327595.99</v>
      </c>
      <c r="I49" s="31">
        <f t="shared" si="1"/>
      </c>
      <c r="J49" s="31" t="s">
        <v>10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327465</v>
      </c>
      <c r="AE49" s="31">
        <v>0</v>
      </c>
      <c r="AF49" s="31">
        <v>0</v>
      </c>
      <c r="AG49" s="31">
        <v>130.99</v>
      </c>
      <c r="AH49" s="31">
        <v>0</v>
      </c>
      <c r="AI49" s="31">
        <v>0</v>
      </c>
      <c r="AJ49" s="31">
        <v>0</v>
      </c>
      <c r="AK49" s="31">
        <v>0</v>
      </c>
      <c r="AL49" s="31">
        <v>327465</v>
      </c>
      <c r="AM49" s="31">
        <v>130.99</v>
      </c>
      <c r="AN49" s="32">
        <f t="shared" si="2"/>
        <v>0</v>
      </c>
      <c r="AO49" s="32">
        <f t="shared" si="3"/>
        <v>327.59599</v>
      </c>
      <c r="AP49" s="32">
        <f t="shared" si="4"/>
        <v>327.59599</v>
      </c>
      <c r="AQ49" s="33"/>
    </row>
    <row r="50" spans="1:43" s="39" customFormat="1" ht="31.5" hidden="1">
      <c r="A50" s="40" t="s">
        <v>74</v>
      </c>
      <c r="B50" s="43" t="s">
        <v>75</v>
      </c>
      <c r="C50" s="35" t="str">
        <f>A50&amp;"00"</f>
        <v>103031000</v>
      </c>
      <c r="D50" s="36">
        <v>0</v>
      </c>
      <c r="E50" s="36">
        <v>0</v>
      </c>
      <c r="F50" s="36">
        <v>0</v>
      </c>
      <c r="G50" s="36">
        <v>0</v>
      </c>
      <c r="H50" s="36">
        <v>327595.99</v>
      </c>
      <c r="I50" s="36">
        <f t="shared" si="1"/>
      </c>
      <c r="J50" s="36" t="s">
        <v>10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327465</v>
      </c>
      <c r="AE50" s="36">
        <v>0</v>
      </c>
      <c r="AF50" s="36">
        <v>0</v>
      </c>
      <c r="AG50" s="36">
        <v>130.99</v>
      </c>
      <c r="AH50" s="36">
        <v>0</v>
      </c>
      <c r="AI50" s="36">
        <v>0</v>
      </c>
      <c r="AJ50" s="36">
        <v>0</v>
      </c>
      <c r="AK50" s="36">
        <v>0</v>
      </c>
      <c r="AL50" s="36">
        <v>327465</v>
      </c>
      <c r="AM50" s="36">
        <v>130.99</v>
      </c>
      <c r="AN50" s="37">
        <f t="shared" si="2"/>
        <v>0</v>
      </c>
      <c r="AO50" s="37">
        <f t="shared" si="3"/>
        <v>327.59599</v>
      </c>
      <c r="AP50" s="37">
        <f t="shared" si="4"/>
        <v>327.59599</v>
      </c>
      <c r="AQ50" s="38"/>
    </row>
    <row r="51" spans="1:43" s="39" customFormat="1" ht="15.75">
      <c r="A51" s="40"/>
      <c r="B51" s="43"/>
      <c r="C51" s="35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7"/>
      <c r="AO51" s="37"/>
      <c r="AP51" s="37"/>
      <c r="AQ51" s="38"/>
    </row>
    <row r="52" spans="1:43" s="25" customFormat="1" ht="15.75">
      <c r="A52" s="45" t="s">
        <v>76</v>
      </c>
      <c r="B52" s="46" t="s">
        <v>77</v>
      </c>
      <c r="C52" s="21" t="str">
        <f>A52&amp;"00"</f>
        <v>104000000</v>
      </c>
      <c r="D52" s="22">
        <v>5150000</v>
      </c>
      <c r="E52" s="22">
        <v>51200000</v>
      </c>
      <c r="F52" s="22">
        <v>24750000</v>
      </c>
      <c r="G52" s="22">
        <v>27880000</v>
      </c>
      <c r="H52" s="22">
        <v>121629148.35000002</v>
      </c>
      <c r="I52" s="22">
        <f t="shared" si="1"/>
      </c>
      <c r="J52" s="22" t="s">
        <v>10</v>
      </c>
      <c r="K52" s="22">
        <v>108980000</v>
      </c>
      <c r="L52" s="22">
        <v>1850000</v>
      </c>
      <c r="M52" s="22">
        <v>1350000</v>
      </c>
      <c r="N52" s="22">
        <v>1950000</v>
      </c>
      <c r="O52" s="22">
        <v>15360000</v>
      </c>
      <c r="P52" s="22">
        <v>15360000</v>
      </c>
      <c r="Q52" s="22">
        <v>20480000</v>
      </c>
      <c r="R52" s="22">
        <v>7425000</v>
      </c>
      <c r="S52" s="22">
        <v>7425000</v>
      </c>
      <c r="T52" s="22">
        <v>9900000</v>
      </c>
      <c r="U52" s="22">
        <v>8364000</v>
      </c>
      <c r="V52" s="22">
        <v>8364000</v>
      </c>
      <c r="W52" s="22">
        <v>11152000</v>
      </c>
      <c r="X52" s="22">
        <v>1021759.95</v>
      </c>
      <c r="Y52" s="22">
        <v>2070803.37</v>
      </c>
      <c r="Z52" s="22">
        <v>30332130.31</v>
      </c>
      <c r="AA52" s="22">
        <v>15505717.34</v>
      </c>
      <c r="AB52" s="22">
        <v>16965806.700000003</v>
      </c>
      <c r="AC52" s="22">
        <v>4023594.74</v>
      </c>
      <c r="AD52" s="22">
        <v>15033564.98</v>
      </c>
      <c r="AE52" s="22">
        <v>5890801.34</v>
      </c>
      <c r="AF52" s="22">
        <v>4317067.08</v>
      </c>
      <c r="AG52" s="22">
        <v>1491764.68</v>
      </c>
      <c r="AH52" s="22">
        <v>19505277.78</v>
      </c>
      <c r="AI52" s="22">
        <v>5470860.079999999</v>
      </c>
      <c r="AJ52" s="22">
        <v>33424693.630000003</v>
      </c>
      <c r="AK52" s="22">
        <v>36495118.78</v>
      </c>
      <c r="AL52" s="22">
        <v>25241433.400000002</v>
      </c>
      <c r="AM52" s="22">
        <v>26467902.54</v>
      </c>
      <c r="AN52" s="23">
        <f t="shared" si="2"/>
        <v>108980</v>
      </c>
      <c r="AO52" s="23">
        <f t="shared" si="3"/>
        <v>121629.14835000003</v>
      </c>
      <c r="AP52" s="23">
        <f t="shared" si="4"/>
        <v>12649.148350000032</v>
      </c>
      <c r="AQ52" s="24"/>
    </row>
    <row r="53" spans="1:43" ht="15.75">
      <c r="A53" s="40" t="s">
        <v>78</v>
      </c>
      <c r="B53" s="41" t="s">
        <v>79</v>
      </c>
      <c r="C53" s="30" t="str">
        <f>A53&amp;"00"</f>
        <v>104010000</v>
      </c>
      <c r="D53" s="31">
        <v>500000</v>
      </c>
      <c r="E53" s="31">
        <v>1000000</v>
      </c>
      <c r="F53" s="31">
        <v>2500000</v>
      </c>
      <c r="G53" s="31">
        <v>2300000</v>
      </c>
      <c r="H53" s="31">
        <v>5025825.68</v>
      </c>
      <c r="I53" s="31">
        <f t="shared" si="1"/>
      </c>
      <c r="J53" s="31" t="s">
        <v>10</v>
      </c>
      <c r="K53" s="31">
        <v>6300000</v>
      </c>
      <c r="L53" s="31">
        <v>100000</v>
      </c>
      <c r="M53" s="31">
        <v>100000</v>
      </c>
      <c r="N53" s="31">
        <v>300000</v>
      </c>
      <c r="O53" s="31">
        <v>300000</v>
      </c>
      <c r="P53" s="31">
        <v>300000</v>
      </c>
      <c r="Q53" s="31">
        <v>400000</v>
      </c>
      <c r="R53" s="31">
        <v>750000</v>
      </c>
      <c r="S53" s="31">
        <v>750000</v>
      </c>
      <c r="T53" s="31">
        <v>1000000</v>
      </c>
      <c r="U53" s="31">
        <v>690000</v>
      </c>
      <c r="V53" s="31">
        <v>690000</v>
      </c>
      <c r="W53" s="31">
        <v>920000</v>
      </c>
      <c r="X53" s="31">
        <v>278799.95</v>
      </c>
      <c r="Y53" s="31">
        <v>92309.3</v>
      </c>
      <c r="Z53" s="31">
        <v>36786.19</v>
      </c>
      <c r="AA53" s="31">
        <v>80799.06</v>
      </c>
      <c r="AB53" s="31">
        <v>428884.63</v>
      </c>
      <c r="AC53" s="31">
        <v>926074.13</v>
      </c>
      <c r="AD53" s="31">
        <v>565470.43</v>
      </c>
      <c r="AE53" s="31">
        <v>468502.08</v>
      </c>
      <c r="AF53" s="31">
        <v>962562.13</v>
      </c>
      <c r="AG53" s="31">
        <v>353301.65</v>
      </c>
      <c r="AH53" s="31">
        <v>641595.74</v>
      </c>
      <c r="AI53" s="31">
        <v>190740.39</v>
      </c>
      <c r="AJ53" s="31">
        <v>407895.44</v>
      </c>
      <c r="AK53" s="31">
        <v>1435757.82</v>
      </c>
      <c r="AL53" s="31">
        <v>1996534.64</v>
      </c>
      <c r="AM53" s="31">
        <v>1185637.78</v>
      </c>
      <c r="AN53" s="32">
        <f t="shared" si="2"/>
        <v>6300</v>
      </c>
      <c r="AO53" s="32">
        <f t="shared" si="3"/>
        <v>5025.82568</v>
      </c>
      <c r="AP53" s="32">
        <f t="shared" si="4"/>
        <v>-1274.17432</v>
      </c>
      <c r="AQ53" s="33"/>
    </row>
    <row r="54" spans="1:43" ht="15.75">
      <c r="A54" s="40" t="s">
        <v>80</v>
      </c>
      <c r="B54" s="41" t="s">
        <v>81</v>
      </c>
      <c r="C54" s="30" t="s">
        <v>82</v>
      </c>
      <c r="D54" s="31">
        <v>500000</v>
      </c>
      <c r="E54" s="31">
        <v>16000000</v>
      </c>
      <c r="F54" s="31">
        <v>20500000</v>
      </c>
      <c r="G54" s="31">
        <v>23980000</v>
      </c>
      <c r="H54" s="31">
        <v>60291732.56000001</v>
      </c>
      <c r="I54" s="31">
        <f t="shared" si="1"/>
      </c>
      <c r="J54" s="31" t="s">
        <v>10</v>
      </c>
      <c r="K54" s="31">
        <v>60980000</v>
      </c>
      <c r="L54" s="31">
        <v>500000</v>
      </c>
      <c r="M54" s="31">
        <v>0</v>
      </c>
      <c r="N54" s="31">
        <v>0</v>
      </c>
      <c r="O54" s="31">
        <v>4800000</v>
      </c>
      <c r="P54" s="31">
        <v>4800000</v>
      </c>
      <c r="Q54" s="31">
        <v>6400000</v>
      </c>
      <c r="R54" s="31">
        <v>6150000</v>
      </c>
      <c r="S54" s="31">
        <v>6150000</v>
      </c>
      <c r="T54" s="31">
        <v>8200000</v>
      </c>
      <c r="U54" s="31">
        <v>7194000</v>
      </c>
      <c r="V54" s="31">
        <v>7194000</v>
      </c>
      <c r="W54" s="31">
        <v>9592000</v>
      </c>
      <c r="X54" s="31">
        <v>499877.93</v>
      </c>
      <c r="Y54" s="31">
        <v>29.04</v>
      </c>
      <c r="Z54" s="31">
        <v>-429446.37</v>
      </c>
      <c r="AA54" s="31">
        <v>5276329.26</v>
      </c>
      <c r="AB54" s="31">
        <v>13492757.110000001</v>
      </c>
      <c r="AC54" s="31">
        <v>315022.11</v>
      </c>
      <c r="AD54" s="31">
        <v>14317918.35</v>
      </c>
      <c r="AE54" s="31">
        <v>5253051.78</v>
      </c>
      <c r="AF54" s="31">
        <v>485434.97</v>
      </c>
      <c r="AG54" s="31">
        <v>1003494.92</v>
      </c>
      <c r="AH54" s="31">
        <v>18559344.1</v>
      </c>
      <c r="AI54" s="31">
        <v>1517919.36</v>
      </c>
      <c r="AJ54" s="31">
        <v>70460.6</v>
      </c>
      <c r="AK54" s="31">
        <v>19084108.48</v>
      </c>
      <c r="AL54" s="31">
        <v>20056405.1</v>
      </c>
      <c r="AM54" s="31">
        <v>21080758.379999995</v>
      </c>
      <c r="AN54" s="32">
        <f t="shared" si="2"/>
        <v>60980</v>
      </c>
      <c r="AO54" s="32">
        <f t="shared" si="3"/>
        <v>60291.73256000001</v>
      </c>
      <c r="AP54" s="32">
        <f t="shared" si="4"/>
        <v>-688.2674399999887</v>
      </c>
      <c r="AQ54" s="33"/>
    </row>
    <row r="55" spans="1:43" s="39" customFormat="1" ht="32.25" customHeight="1" hidden="1">
      <c r="A55" s="40" t="s">
        <v>83</v>
      </c>
      <c r="B55" s="42" t="s">
        <v>84</v>
      </c>
      <c r="C55" s="35" t="str">
        <f>A55&amp;"00"</f>
        <v>104021000</v>
      </c>
      <c r="D55" s="36">
        <v>500000</v>
      </c>
      <c r="E55" s="36">
        <v>16000000</v>
      </c>
      <c r="F55" s="36">
        <v>20500000</v>
      </c>
      <c r="G55" s="36">
        <v>23980000</v>
      </c>
      <c r="H55" s="36">
        <v>60291732.56000001</v>
      </c>
      <c r="I55" s="36">
        <f t="shared" si="1"/>
      </c>
      <c r="J55" s="36" t="s">
        <v>10</v>
      </c>
      <c r="K55" s="36">
        <v>60980000</v>
      </c>
      <c r="L55" s="36">
        <v>500000</v>
      </c>
      <c r="M55" s="36">
        <v>0</v>
      </c>
      <c r="N55" s="36">
        <v>0</v>
      </c>
      <c r="O55" s="36">
        <v>4800000</v>
      </c>
      <c r="P55" s="36">
        <v>4800000</v>
      </c>
      <c r="Q55" s="36">
        <v>6400000</v>
      </c>
      <c r="R55" s="36">
        <v>6150000</v>
      </c>
      <c r="S55" s="36">
        <v>6150000</v>
      </c>
      <c r="T55" s="36">
        <v>8200000</v>
      </c>
      <c r="U55" s="36">
        <v>7194000</v>
      </c>
      <c r="V55" s="36">
        <v>7194000</v>
      </c>
      <c r="W55" s="36">
        <v>9592000</v>
      </c>
      <c r="X55" s="36">
        <v>499877.93</v>
      </c>
      <c r="Y55" s="36">
        <v>29.04</v>
      </c>
      <c r="Z55" s="36">
        <v>-429446.37</v>
      </c>
      <c r="AA55" s="36">
        <v>5273406.26</v>
      </c>
      <c r="AB55" s="36">
        <v>13492757.110000001</v>
      </c>
      <c r="AC55" s="36">
        <v>315022.11</v>
      </c>
      <c r="AD55" s="36">
        <v>14317918.35</v>
      </c>
      <c r="AE55" s="36">
        <v>5250031.78</v>
      </c>
      <c r="AF55" s="36">
        <v>491377.97</v>
      </c>
      <c r="AG55" s="36">
        <v>1003494.92</v>
      </c>
      <c r="AH55" s="36">
        <v>18559344.1</v>
      </c>
      <c r="AI55" s="36">
        <v>1517919.36</v>
      </c>
      <c r="AJ55" s="36">
        <v>70460.6</v>
      </c>
      <c r="AK55" s="36">
        <v>19081185.48</v>
      </c>
      <c r="AL55" s="36">
        <v>20059328.1</v>
      </c>
      <c r="AM55" s="36">
        <v>21080758.379999995</v>
      </c>
      <c r="AN55" s="37">
        <f t="shared" si="2"/>
        <v>60980</v>
      </c>
      <c r="AO55" s="37">
        <f t="shared" si="3"/>
        <v>60291.73256000001</v>
      </c>
      <c r="AP55" s="37">
        <f t="shared" si="4"/>
        <v>-688.2674399999887</v>
      </c>
      <c r="AQ55" s="38"/>
    </row>
    <row r="56" spans="1:43" ht="31.5">
      <c r="A56" s="40" t="s">
        <v>85</v>
      </c>
      <c r="B56" s="41" t="s">
        <v>86</v>
      </c>
      <c r="C56" s="30" t="str">
        <f>A56&amp;"00"</f>
        <v>104030000</v>
      </c>
      <c r="D56" s="31">
        <v>150000</v>
      </c>
      <c r="E56" s="31">
        <v>200000</v>
      </c>
      <c r="F56" s="31">
        <v>250000</v>
      </c>
      <c r="G56" s="31">
        <v>300000</v>
      </c>
      <c r="H56" s="31">
        <v>1255373.84</v>
      </c>
      <c r="I56" s="31">
        <f t="shared" si="1"/>
      </c>
      <c r="J56" s="31" t="s">
        <v>10</v>
      </c>
      <c r="K56" s="31">
        <v>900000</v>
      </c>
      <c r="L56" s="31">
        <v>50000</v>
      </c>
      <c r="M56" s="31">
        <v>50000</v>
      </c>
      <c r="N56" s="31">
        <v>50000</v>
      </c>
      <c r="O56" s="31">
        <v>60000</v>
      </c>
      <c r="P56" s="31">
        <v>60000</v>
      </c>
      <c r="Q56" s="31">
        <v>80000</v>
      </c>
      <c r="R56" s="31">
        <v>75000</v>
      </c>
      <c r="S56" s="31">
        <v>75000</v>
      </c>
      <c r="T56" s="31">
        <v>100000</v>
      </c>
      <c r="U56" s="31">
        <v>90000</v>
      </c>
      <c r="V56" s="31">
        <v>90000</v>
      </c>
      <c r="W56" s="31">
        <v>120000</v>
      </c>
      <c r="X56" s="31">
        <v>166087.01</v>
      </c>
      <c r="Y56" s="31">
        <v>102260.4</v>
      </c>
      <c r="Z56" s="31">
        <v>173711.9</v>
      </c>
      <c r="AA56" s="31">
        <v>162779.34</v>
      </c>
      <c r="AB56" s="31">
        <v>36490.45</v>
      </c>
      <c r="AC56" s="31">
        <v>89917.07</v>
      </c>
      <c r="AD56" s="31">
        <v>82096.55</v>
      </c>
      <c r="AE56" s="31">
        <v>103769.12</v>
      </c>
      <c r="AF56" s="31">
        <v>70716.02</v>
      </c>
      <c r="AG56" s="31">
        <v>81521.32</v>
      </c>
      <c r="AH56" s="31">
        <v>79417.59</v>
      </c>
      <c r="AI56" s="31">
        <v>106607.07</v>
      </c>
      <c r="AJ56" s="31">
        <v>442059.31</v>
      </c>
      <c r="AK56" s="31">
        <v>289186.86</v>
      </c>
      <c r="AL56" s="31">
        <v>256581.69</v>
      </c>
      <c r="AM56" s="31">
        <v>267545.98</v>
      </c>
      <c r="AN56" s="32">
        <f t="shared" si="2"/>
        <v>900</v>
      </c>
      <c r="AO56" s="32">
        <f t="shared" si="3"/>
        <v>1255.3738400000002</v>
      </c>
      <c r="AP56" s="32">
        <f t="shared" si="4"/>
        <v>355.3738400000002</v>
      </c>
      <c r="AQ56" s="33"/>
    </row>
    <row r="57" spans="1:43" ht="47.25">
      <c r="A57" s="40" t="s">
        <v>87</v>
      </c>
      <c r="B57" s="41" t="s">
        <v>88</v>
      </c>
      <c r="C57" s="30" t="str">
        <f>A57&amp;"00"</f>
        <v>104060000</v>
      </c>
      <c r="D57" s="31">
        <v>4000000</v>
      </c>
      <c r="E57" s="31">
        <v>34000000</v>
      </c>
      <c r="F57" s="31">
        <v>1500000</v>
      </c>
      <c r="G57" s="31">
        <v>1300000</v>
      </c>
      <c r="H57" s="31">
        <v>55056216.27000001</v>
      </c>
      <c r="I57" s="31">
        <f t="shared" si="1"/>
      </c>
      <c r="J57" s="31" t="s">
        <v>10</v>
      </c>
      <c r="K57" s="31">
        <v>40800000</v>
      </c>
      <c r="L57" s="31">
        <v>1200000</v>
      </c>
      <c r="M57" s="31">
        <v>1200000</v>
      </c>
      <c r="N57" s="31">
        <v>1600000</v>
      </c>
      <c r="O57" s="31">
        <v>10200000</v>
      </c>
      <c r="P57" s="31">
        <v>10200000</v>
      </c>
      <c r="Q57" s="31">
        <v>13600000</v>
      </c>
      <c r="R57" s="31">
        <v>450000</v>
      </c>
      <c r="S57" s="31">
        <v>450000</v>
      </c>
      <c r="T57" s="31">
        <v>600000</v>
      </c>
      <c r="U57" s="31">
        <v>390000</v>
      </c>
      <c r="V57" s="31">
        <v>390000</v>
      </c>
      <c r="W57" s="31">
        <v>520000</v>
      </c>
      <c r="X57" s="31">
        <v>76995.06</v>
      </c>
      <c r="Y57" s="31">
        <v>1876204.63</v>
      </c>
      <c r="Z57" s="31">
        <v>30551078.59</v>
      </c>
      <c r="AA57" s="31">
        <v>9985809.680000002</v>
      </c>
      <c r="AB57" s="31">
        <v>3007674.51</v>
      </c>
      <c r="AC57" s="31">
        <v>2692581.43</v>
      </c>
      <c r="AD57" s="31">
        <v>68079.65</v>
      </c>
      <c r="AE57" s="31">
        <v>65478.36</v>
      </c>
      <c r="AF57" s="31">
        <v>2798353.96</v>
      </c>
      <c r="AG57" s="31">
        <v>53446.79</v>
      </c>
      <c r="AH57" s="31">
        <v>224920.35</v>
      </c>
      <c r="AI57" s="31">
        <v>3655593.26</v>
      </c>
      <c r="AJ57" s="31">
        <v>32504278.28</v>
      </c>
      <c r="AK57" s="31">
        <v>15686065.620000001</v>
      </c>
      <c r="AL57" s="31">
        <v>2931911.97</v>
      </c>
      <c r="AM57" s="31">
        <v>3933960.4</v>
      </c>
      <c r="AN57" s="32">
        <f t="shared" si="2"/>
        <v>40800</v>
      </c>
      <c r="AO57" s="32">
        <f t="shared" si="3"/>
        <v>55056.21627000001</v>
      </c>
      <c r="AP57" s="32">
        <f t="shared" si="4"/>
        <v>14256.216270000012</v>
      </c>
      <c r="AQ57" s="33"/>
    </row>
    <row r="58" spans="1:43" ht="15.75">
      <c r="A58" s="40"/>
      <c r="B58" s="44"/>
      <c r="C58" s="30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2"/>
      <c r="AO58" s="32"/>
      <c r="AP58" s="32"/>
      <c r="AQ58" s="33"/>
    </row>
    <row r="59" spans="1:43" s="25" customFormat="1" ht="15.75" customHeight="1">
      <c r="A59" s="45" t="s">
        <v>89</v>
      </c>
      <c r="B59" s="46" t="s">
        <v>90</v>
      </c>
      <c r="C59" s="21" t="str">
        <f>A59&amp;"00"</f>
        <v>105000000</v>
      </c>
      <c r="D59" s="22">
        <v>4010000</v>
      </c>
      <c r="E59" s="22">
        <v>5010000</v>
      </c>
      <c r="F59" s="22">
        <v>14020000</v>
      </c>
      <c r="G59" s="22">
        <v>17100000</v>
      </c>
      <c r="H59" s="22">
        <v>28657124.049999997</v>
      </c>
      <c r="I59" s="22">
        <f t="shared" si="1"/>
      </c>
      <c r="J59" s="22" t="s">
        <v>10</v>
      </c>
      <c r="K59" s="22">
        <v>40140000</v>
      </c>
      <c r="L59" s="22">
        <v>1300000</v>
      </c>
      <c r="M59" s="22">
        <v>1300000</v>
      </c>
      <c r="N59" s="22">
        <v>1410000</v>
      </c>
      <c r="O59" s="22">
        <v>1503000</v>
      </c>
      <c r="P59" s="22">
        <v>1503000</v>
      </c>
      <c r="Q59" s="22">
        <v>2004000</v>
      </c>
      <c r="R59" s="22">
        <v>4206000</v>
      </c>
      <c r="S59" s="22">
        <v>4206000</v>
      </c>
      <c r="T59" s="22">
        <v>5608000</v>
      </c>
      <c r="U59" s="22">
        <v>5130000</v>
      </c>
      <c r="V59" s="22">
        <v>5130000</v>
      </c>
      <c r="W59" s="22">
        <v>6840000</v>
      </c>
      <c r="X59" s="22">
        <v>332018.55</v>
      </c>
      <c r="Y59" s="22">
        <v>794011.23</v>
      </c>
      <c r="Z59" s="22">
        <v>1992627.4</v>
      </c>
      <c r="AA59" s="22">
        <v>393824.99</v>
      </c>
      <c r="AB59" s="22">
        <v>506332.24</v>
      </c>
      <c r="AC59" s="22">
        <v>890661.18</v>
      </c>
      <c r="AD59" s="22">
        <v>5336095.78</v>
      </c>
      <c r="AE59" s="22">
        <v>5396546.05</v>
      </c>
      <c r="AF59" s="22">
        <v>898197.68</v>
      </c>
      <c r="AG59" s="22">
        <v>1236738.11</v>
      </c>
      <c r="AH59" s="22">
        <v>10283401.250000004</v>
      </c>
      <c r="AI59" s="22">
        <v>596669.59</v>
      </c>
      <c r="AJ59" s="22">
        <v>3118657.18</v>
      </c>
      <c r="AK59" s="22">
        <v>1790818.41</v>
      </c>
      <c r="AL59" s="22">
        <v>11630839.51</v>
      </c>
      <c r="AM59" s="22">
        <v>12116808.950000003</v>
      </c>
      <c r="AN59" s="23">
        <f t="shared" si="2"/>
        <v>40140</v>
      </c>
      <c r="AO59" s="23">
        <f t="shared" si="3"/>
        <v>28657.12405</v>
      </c>
      <c r="AP59" s="23">
        <f t="shared" si="4"/>
        <v>-11482.875950000001</v>
      </c>
      <c r="AQ59" s="24"/>
    </row>
    <row r="60" spans="1:43" ht="31.5">
      <c r="A60" s="40" t="s">
        <v>91</v>
      </c>
      <c r="B60" s="41" t="s">
        <v>92</v>
      </c>
      <c r="C60" s="30" t="str">
        <f>A60&amp;"00"</f>
        <v>105010000</v>
      </c>
      <c r="D60" s="31">
        <v>0</v>
      </c>
      <c r="E60" s="31">
        <v>0</v>
      </c>
      <c r="F60" s="31">
        <v>0</v>
      </c>
      <c r="G60" s="31">
        <v>0</v>
      </c>
      <c r="H60" s="31">
        <v>-111141.42</v>
      </c>
      <c r="I60" s="31">
        <f t="shared" si="1"/>
      </c>
      <c r="J60" s="31" t="s">
        <v>10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-112988.4</v>
      </c>
      <c r="AB60" s="31">
        <v>1440</v>
      </c>
      <c r="AC60" s="31">
        <v>0</v>
      </c>
      <c r="AD60" s="31">
        <v>160</v>
      </c>
      <c r="AE60" s="31">
        <v>0</v>
      </c>
      <c r="AF60" s="31">
        <v>0</v>
      </c>
      <c r="AG60" s="31">
        <v>-0.06</v>
      </c>
      <c r="AH60" s="31">
        <v>247.04</v>
      </c>
      <c r="AI60" s="31">
        <v>0</v>
      </c>
      <c r="AJ60" s="31">
        <v>0</v>
      </c>
      <c r="AK60" s="31">
        <v>-111548.4</v>
      </c>
      <c r="AL60" s="31">
        <v>160</v>
      </c>
      <c r="AM60" s="31">
        <v>246.98</v>
      </c>
      <c r="AN60" s="32">
        <f t="shared" si="2"/>
        <v>0</v>
      </c>
      <c r="AO60" s="32">
        <f t="shared" si="3"/>
        <v>-111.14142</v>
      </c>
      <c r="AP60" s="32">
        <f t="shared" si="4"/>
        <v>-111.14142</v>
      </c>
      <c r="AQ60" s="33"/>
    </row>
    <row r="61" spans="1:43" ht="21.75" customHeight="1" hidden="1">
      <c r="A61" s="40" t="s">
        <v>93</v>
      </c>
      <c r="B61" s="41" t="s">
        <v>94</v>
      </c>
      <c r="C61" s="30" t="s">
        <v>95</v>
      </c>
      <c r="D61" s="31">
        <v>0</v>
      </c>
      <c r="E61" s="31">
        <v>0</v>
      </c>
      <c r="F61" s="31">
        <v>0</v>
      </c>
      <c r="G61" s="31">
        <v>0</v>
      </c>
      <c r="H61" s="31">
        <v>1847.04</v>
      </c>
      <c r="I61" s="31">
        <f t="shared" si="1"/>
      </c>
      <c r="J61" s="31" t="s">
        <v>10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1440</v>
      </c>
      <c r="AC61" s="31">
        <v>0</v>
      </c>
      <c r="AD61" s="31">
        <v>160</v>
      </c>
      <c r="AE61" s="31">
        <v>0</v>
      </c>
      <c r="AF61" s="31">
        <v>0</v>
      </c>
      <c r="AG61" s="31">
        <v>0</v>
      </c>
      <c r="AH61" s="31">
        <v>247.04</v>
      </c>
      <c r="AI61" s="31">
        <v>0</v>
      </c>
      <c r="AJ61" s="31">
        <v>0</v>
      </c>
      <c r="AK61" s="31">
        <v>1440</v>
      </c>
      <c r="AL61" s="31">
        <v>160</v>
      </c>
      <c r="AM61" s="31">
        <v>247.04</v>
      </c>
      <c r="AN61" s="32">
        <f t="shared" si="2"/>
        <v>0</v>
      </c>
      <c r="AO61" s="32">
        <f t="shared" si="3"/>
        <v>1.84704</v>
      </c>
      <c r="AP61" s="32">
        <f t="shared" si="4"/>
        <v>1.84704</v>
      </c>
      <c r="AQ61" s="33"/>
    </row>
    <row r="62" spans="1:43" ht="31.5" hidden="1">
      <c r="A62" s="40" t="s">
        <v>96</v>
      </c>
      <c r="B62" s="41" t="s">
        <v>97</v>
      </c>
      <c r="C62" s="30" t="s">
        <v>98</v>
      </c>
      <c r="D62" s="31">
        <v>0</v>
      </c>
      <c r="E62" s="31">
        <v>0</v>
      </c>
      <c r="F62" s="31">
        <v>0</v>
      </c>
      <c r="G62" s="31">
        <v>0</v>
      </c>
      <c r="H62" s="31">
        <v>-112988.46</v>
      </c>
      <c r="I62" s="31">
        <f t="shared" si="1"/>
      </c>
      <c r="J62" s="31" t="s">
        <v>10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-112988.4</v>
      </c>
      <c r="AB62" s="31">
        <v>0</v>
      </c>
      <c r="AC62" s="31">
        <v>0</v>
      </c>
      <c r="AD62" s="31">
        <v>0</v>
      </c>
      <c r="AE62" s="31">
        <v>0</v>
      </c>
      <c r="AF62" s="31">
        <v>0</v>
      </c>
      <c r="AG62" s="31">
        <v>-0.06</v>
      </c>
      <c r="AH62" s="31">
        <v>0</v>
      </c>
      <c r="AI62" s="31">
        <v>0</v>
      </c>
      <c r="AJ62" s="31">
        <v>0</v>
      </c>
      <c r="AK62" s="31">
        <v>-112988.4</v>
      </c>
      <c r="AL62" s="31">
        <v>0</v>
      </c>
      <c r="AM62" s="31">
        <v>-0.06</v>
      </c>
      <c r="AN62" s="32">
        <f t="shared" si="2"/>
        <v>0</v>
      </c>
      <c r="AO62" s="32">
        <f t="shared" si="3"/>
        <v>-112.98846</v>
      </c>
      <c r="AP62" s="32">
        <f t="shared" si="4"/>
        <v>-112.98846</v>
      </c>
      <c r="AQ62" s="33"/>
    </row>
    <row r="63" spans="1:43" ht="15.75">
      <c r="A63" s="40" t="s">
        <v>99</v>
      </c>
      <c r="B63" s="41" t="s">
        <v>100</v>
      </c>
      <c r="C63" s="30" t="str">
        <f aca="true" t="shared" si="5" ref="C63:C84">A63&amp;"00"</f>
        <v>105030000</v>
      </c>
      <c r="D63" s="31">
        <v>0</v>
      </c>
      <c r="E63" s="31">
        <v>0</v>
      </c>
      <c r="F63" s="31">
        <v>0</v>
      </c>
      <c r="G63" s="31">
        <v>0</v>
      </c>
      <c r="H63" s="31">
        <v>429322.71</v>
      </c>
      <c r="I63" s="31">
        <f t="shared" si="1"/>
      </c>
      <c r="J63" s="31" t="s">
        <v>10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83830</v>
      </c>
      <c r="Y63" s="31">
        <v>230449.71</v>
      </c>
      <c r="Z63" s="31">
        <v>0</v>
      </c>
      <c r="AA63" s="31">
        <v>24419</v>
      </c>
      <c r="AB63" s="31">
        <v>0</v>
      </c>
      <c r="AC63" s="31">
        <v>0</v>
      </c>
      <c r="AD63" s="31">
        <v>0</v>
      </c>
      <c r="AE63" s="31">
        <v>0</v>
      </c>
      <c r="AF63" s="31">
        <v>180</v>
      </c>
      <c r="AG63" s="31">
        <v>0</v>
      </c>
      <c r="AH63" s="31">
        <v>78444</v>
      </c>
      <c r="AI63" s="31">
        <v>12000</v>
      </c>
      <c r="AJ63" s="31">
        <v>314279.71</v>
      </c>
      <c r="AK63" s="31">
        <v>24419</v>
      </c>
      <c r="AL63" s="31">
        <v>180</v>
      </c>
      <c r="AM63" s="31">
        <v>90444</v>
      </c>
      <c r="AN63" s="32">
        <f t="shared" si="2"/>
        <v>0</v>
      </c>
      <c r="AO63" s="32">
        <f t="shared" si="3"/>
        <v>429.32271000000003</v>
      </c>
      <c r="AP63" s="32">
        <f t="shared" si="4"/>
        <v>429.32271000000003</v>
      </c>
      <c r="AQ63" s="33"/>
    </row>
    <row r="64" spans="1:43" s="39" customFormat="1" ht="31.5" hidden="1">
      <c r="A64" s="40" t="s">
        <v>101</v>
      </c>
      <c r="B64" s="42" t="s">
        <v>102</v>
      </c>
      <c r="C64" s="35" t="str">
        <f t="shared" si="5"/>
        <v>105032000</v>
      </c>
      <c r="D64" s="36">
        <v>0</v>
      </c>
      <c r="E64" s="36">
        <v>0</v>
      </c>
      <c r="F64" s="36">
        <v>0</v>
      </c>
      <c r="G64" s="36">
        <v>0</v>
      </c>
      <c r="H64" s="36">
        <v>338698.71</v>
      </c>
      <c r="I64" s="36">
        <f t="shared" si="1"/>
      </c>
      <c r="J64" s="36" t="s">
        <v>10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83830</v>
      </c>
      <c r="Y64" s="36">
        <v>230449.71</v>
      </c>
      <c r="Z64" s="36">
        <v>0</v>
      </c>
      <c r="AA64" s="36">
        <v>24419</v>
      </c>
      <c r="AB64" s="36">
        <v>0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  <c r="AH64" s="36">
        <v>0</v>
      </c>
      <c r="AI64" s="36">
        <v>0</v>
      </c>
      <c r="AJ64" s="36">
        <v>314279.71</v>
      </c>
      <c r="AK64" s="36">
        <v>24419</v>
      </c>
      <c r="AL64" s="36">
        <v>0</v>
      </c>
      <c r="AM64" s="36">
        <v>0</v>
      </c>
      <c r="AN64" s="37">
        <f t="shared" si="2"/>
        <v>0</v>
      </c>
      <c r="AO64" s="37">
        <f t="shared" si="3"/>
        <v>338.69871</v>
      </c>
      <c r="AP64" s="37">
        <f t="shared" si="4"/>
        <v>338.69871</v>
      </c>
      <c r="AQ64" s="38"/>
    </row>
    <row r="65" spans="1:43" s="39" customFormat="1" ht="31.5" hidden="1">
      <c r="A65" s="40" t="s">
        <v>103</v>
      </c>
      <c r="B65" s="42" t="s">
        <v>104</v>
      </c>
      <c r="C65" s="35" t="str">
        <f t="shared" si="5"/>
        <v>105034000</v>
      </c>
      <c r="D65" s="36">
        <v>0</v>
      </c>
      <c r="E65" s="36">
        <v>0</v>
      </c>
      <c r="F65" s="36">
        <v>0</v>
      </c>
      <c r="G65" s="36">
        <v>0</v>
      </c>
      <c r="H65" s="36">
        <v>90624</v>
      </c>
      <c r="I65" s="36">
        <f t="shared" si="1"/>
      </c>
      <c r="J65" s="36" t="s">
        <v>10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v>180</v>
      </c>
      <c r="AG65" s="36">
        <v>0</v>
      </c>
      <c r="AH65" s="36">
        <v>78444</v>
      </c>
      <c r="AI65" s="36">
        <v>12000</v>
      </c>
      <c r="AJ65" s="36">
        <v>0</v>
      </c>
      <c r="AK65" s="36">
        <v>0</v>
      </c>
      <c r="AL65" s="36">
        <v>180</v>
      </c>
      <c r="AM65" s="36">
        <v>90444</v>
      </c>
      <c r="AN65" s="37">
        <f t="shared" si="2"/>
        <v>0</v>
      </c>
      <c r="AO65" s="37">
        <f t="shared" si="3"/>
        <v>90.624</v>
      </c>
      <c r="AP65" s="37">
        <f t="shared" si="4"/>
        <v>90.624</v>
      </c>
      <c r="AQ65" s="38"/>
    </row>
    <row r="66" spans="1:43" ht="15.75" hidden="1">
      <c r="A66" s="40" t="s">
        <v>105</v>
      </c>
      <c r="B66" s="41" t="s">
        <v>106</v>
      </c>
      <c r="C66" s="30" t="str">
        <f t="shared" si="5"/>
        <v>105040000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 t="str">
        <f t="shared" si="1"/>
        <v>СКРЫТЬ</v>
      </c>
      <c r="J66" s="31" t="s">
        <v>10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31">
        <v>0</v>
      </c>
      <c r="AF66" s="31">
        <v>0</v>
      </c>
      <c r="AG66" s="31">
        <v>0</v>
      </c>
      <c r="AH66" s="31">
        <v>0</v>
      </c>
      <c r="AI66" s="31">
        <v>0</v>
      </c>
      <c r="AJ66" s="31">
        <v>0</v>
      </c>
      <c r="AK66" s="31">
        <v>0</v>
      </c>
      <c r="AL66" s="31">
        <v>0</v>
      </c>
      <c r="AM66" s="31">
        <v>0</v>
      </c>
      <c r="AN66" s="32">
        <f t="shared" si="2"/>
        <v>0</v>
      </c>
      <c r="AO66" s="32">
        <f t="shared" si="3"/>
        <v>0</v>
      </c>
      <c r="AP66" s="32">
        <f t="shared" si="4"/>
        <v>0</v>
      </c>
      <c r="AQ66" s="33"/>
    </row>
    <row r="67" spans="1:43" s="39" customFormat="1" ht="15.75" hidden="1">
      <c r="A67" s="40" t="s">
        <v>107</v>
      </c>
      <c r="B67" s="42" t="s">
        <v>108</v>
      </c>
      <c r="C67" s="35" t="str">
        <f t="shared" si="5"/>
        <v>105040100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 t="str">
        <f t="shared" si="1"/>
        <v>СКРЫТЬ</v>
      </c>
      <c r="J67" s="36" t="s">
        <v>10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  <c r="AE67" s="36">
        <v>0</v>
      </c>
      <c r="AF67" s="36">
        <v>0</v>
      </c>
      <c r="AG67" s="36">
        <v>0</v>
      </c>
      <c r="AH67" s="36">
        <v>0</v>
      </c>
      <c r="AI67" s="36">
        <v>0</v>
      </c>
      <c r="AJ67" s="36">
        <v>0</v>
      </c>
      <c r="AK67" s="36">
        <v>0</v>
      </c>
      <c r="AL67" s="36">
        <v>0</v>
      </c>
      <c r="AM67" s="36">
        <v>0</v>
      </c>
      <c r="AN67" s="37">
        <f t="shared" si="2"/>
        <v>0</v>
      </c>
      <c r="AO67" s="37">
        <f t="shared" si="3"/>
        <v>0</v>
      </c>
      <c r="AP67" s="32">
        <f t="shared" si="4"/>
        <v>0</v>
      </c>
      <c r="AQ67" s="38"/>
    </row>
    <row r="68" spans="1:43" s="39" customFormat="1" ht="31.5" hidden="1">
      <c r="A68" s="40" t="s">
        <v>109</v>
      </c>
      <c r="B68" s="42" t="s">
        <v>110</v>
      </c>
      <c r="C68" s="35" t="str">
        <f t="shared" si="5"/>
        <v>105040200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 t="str">
        <f t="shared" si="1"/>
        <v>СКРЫТЬ</v>
      </c>
      <c r="J68" s="36" t="s">
        <v>10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  <c r="AE68" s="36">
        <v>0</v>
      </c>
      <c r="AF68" s="36">
        <v>0</v>
      </c>
      <c r="AG68" s="36">
        <v>0</v>
      </c>
      <c r="AH68" s="36">
        <v>0</v>
      </c>
      <c r="AI68" s="36">
        <v>0</v>
      </c>
      <c r="AJ68" s="36">
        <v>0</v>
      </c>
      <c r="AK68" s="36">
        <v>0</v>
      </c>
      <c r="AL68" s="36">
        <v>0</v>
      </c>
      <c r="AM68" s="36">
        <v>0</v>
      </c>
      <c r="AN68" s="37">
        <f t="shared" si="2"/>
        <v>0</v>
      </c>
      <c r="AO68" s="37">
        <f t="shared" si="3"/>
        <v>0</v>
      </c>
      <c r="AP68" s="32">
        <f t="shared" si="4"/>
        <v>0</v>
      </c>
      <c r="AQ68" s="38"/>
    </row>
    <row r="69" spans="1:43" ht="15.75">
      <c r="A69" s="40" t="s">
        <v>111</v>
      </c>
      <c r="B69" s="41" t="s">
        <v>112</v>
      </c>
      <c r="C69" s="30" t="str">
        <f t="shared" si="5"/>
        <v>105050000</v>
      </c>
      <c r="D69" s="31">
        <v>3000000</v>
      </c>
      <c r="E69" s="31">
        <v>3500000</v>
      </c>
      <c r="F69" s="31">
        <v>4000000</v>
      </c>
      <c r="G69" s="31">
        <v>4640000</v>
      </c>
      <c r="H69" s="31">
        <v>6860364.739999999</v>
      </c>
      <c r="I69" s="31">
        <f t="shared" si="1"/>
      </c>
      <c r="J69" s="31" t="s">
        <v>10</v>
      </c>
      <c r="K69" s="31">
        <v>15140000</v>
      </c>
      <c r="L69" s="31">
        <v>1000000</v>
      </c>
      <c r="M69" s="31">
        <v>1000000</v>
      </c>
      <c r="N69" s="31">
        <v>1000000</v>
      </c>
      <c r="O69" s="31">
        <v>1050000</v>
      </c>
      <c r="P69" s="31">
        <v>1050000</v>
      </c>
      <c r="Q69" s="31">
        <v>1400000</v>
      </c>
      <c r="R69" s="31">
        <v>1200000</v>
      </c>
      <c r="S69" s="31">
        <v>1200000</v>
      </c>
      <c r="T69" s="31">
        <v>1600000</v>
      </c>
      <c r="U69" s="31">
        <v>1392000</v>
      </c>
      <c r="V69" s="31">
        <v>1392000</v>
      </c>
      <c r="W69" s="31">
        <v>1856000</v>
      </c>
      <c r="X69" s="31">
        <v>69984.14</v>
      </c>
      <c r="Y69" s="31">
        <v>456625.8</v>
      </c>
      <c r="Z69" s="31">
        <v>1936221.84</v>
      </c>
      <c r="AA69" s="31">
        <v>469135.55</v>
      </c>
      <c r="AB69" s="31">
        <v>457139.93</v>
      </c>
      <c r="AC69" s="31">
        <v>459968.54</v>
      </c>
      <c r="AD69" s="31">
        <v>71008.02</v>
      </c>
      <c r="AE69" s="31">
        <v>872906.77</v>
      </c>
      <c r="AF69" s="31">
        <v>465311.84</v>
      </c>
      <c r="AG69" s="31">
        <v>725063.83</v>
      </c>
      <c r="AH69" s="31">
        <v>423676.13</v>
      </c>
      <c r="AI69" s="31">
        <v>453322.35</v>
      </c>
      <c r="AJ69" s="31">
        <v>2462831.78</v>
      </c>
      <c r="AK69" s="31">
        <v>1386244.02</v>
      </c>
      <c r="AL69" s="31">
        <v>1409226.63</v>
      </c>
      <c r="AM69" s="31">
        <v>1602062.31</v>
      </c>
      <c r="AN69" s="32">
        <f t="shared" si="2"/>
        <v>15140</v>
      </c>
      <c r="AO69" s="32">
        <f t="shared" si="3"/>
        <v>6860.364739999999</v>
      </c>
      <c r="AP69" s="32">
        <f t="shared" si="4"/>
        <v>-8279.635260000001</v>
      </c>
      <c r="AQ69" s="33"/>
    </row>
    <row r="70" spans="1:43" ht="15.75">
      <c r="A70" s="40" t="s">
        <v>113</v>
      </c>
      <c r="B70" s="41" t="s">
        <v>114</v>
      </c>
      <c r="C70" s="30" t="str">
        <f t="shared" si="5"/>
        <v>105070000</v>
      </c>
      <c r="D70" s="31">
        <v>1010000</v>
      </c>
      <c r="E70" s="31">
        <v>1510000</v>
      </c>
      <c r="F70" s="31">
        <v>10020000</v>
      </c>
      <c r="G70" s="31">
        <v>12460000</v>
      </c>
      <c r="H70" s="31">
        <v>21478578.02</v>
      </c>
      <c r="I70" s="31">
        <f t="shared" si="1"/>
      </c>
      <c r="J70" s="31" t="s">
        <v>10</v>
      </c>
      <c r="K70" s="31">
        <v>25000000</v>
      </c>
      <c r="L70" s="31">
        <v>300000</v>
      </c>
      <c r="M70" s="31">
        <v>300000</v>
      </c>
      <c r="N70" s="31">
        <v>410000</v>
      </c>
      <c r="O70" s="31">
        <v>453000</v>
      </c>
      <c r="P70" s="31">
        <v>453000</v>
      </c>
      <c r="Q70" s="31">
        <v>604000</v>
      </c>
      <c r="R70" s="31">
        <v>3006000</v>
      </c>
      <c r="S70" s="31">
        <v>3006000</v>
      </c>
      <c r="T70" s="31">
        <v>4008000</v>
      </c>
      <c r="U70" s="31">
        <v>3738000</v>
      </c>
      <c r="V70" s="31">
        <v>3738000</v>
      </c>
      <c r="W70" s="31">
        <v>4984000</v>
      </c>
      <c r="X70" s="31">
        <v>178204.41</v>
      </c>
      <c r="Y70" s="31">
        <v>106935.72</v>
      </c>
      <c r="Z70" s="31">
        <v>56405.56</v>
      </c>
      <c r="AA70" s="31">
        <v>13258.84</v>
      </c>
      <c r="AB70" s="31">
        <v>47752.31</v>
      </c>
      <c r="AC70" s="31">
        <v>430692.64</v>
      </c>
      <c r="AD70" s="31">
        <v>5264927.76</v>
      </c>
      <c r="AE70" s="31">
        <v>4523639.28</v>
      </c>
      <c r="AF70" s="31">
        <v>432705.84</v>
      </c>
      <c r="AG70" s="31">
        <v>511674.34</v>
      </c>
      <c r="AH70" s="31">
        <v>9781034.080000002</v>
      </c>
      <c r="AI70" s="31">
        <v>131347.24</v>
      </c>
      <c r="AJ70" s="31">
        <v>341545.69</v>
      </c>
      <c r="AK70" s="31">
        <v>491703.79</v>
      </c>
      <c r="AL70" s="31">
        <v>10221272.879999999</v>
      </c>
      <c r="AM70" s="31">
        <v>10424055.660000004</v>
      </c>
      <c r="AN70" s="32">
        <f t="shared" si="2"/>
        <v>25000</v>
      </c>
      <c r="AO70" s="32">
        <f t="shared" si="3"/>
        <v>21478.57802</v>
      </c>
      <c r="AP70" s="32">
        <f t="shared" si="4"/>
        <v>-3521.421979999999</v>
      </c>
      <c r="AQ70" s="33"/>
    </row>
    <row r="71" spans="1:43" s="39" customFormat="1" ht="31.5" hidden="1">
      <c r="A71" s="40" t="s">
        <v>115</v>
      </c>
      <c r="B71" s="43" t="s">
        <v>116</v>
      </c>
      <c r="C71" s="35" t="str">
        <f t="shared" si="5"/>
        <v>105070100</v>
      </c>
      <c r="D71" s="36">
        <v>10000</v>
      </c>
      <c r="E71" s="36">
        <v>10000</v>
      </c>
      <c r="F71" s="36">
        <v>20000</v>
      </c>
      <c r="G71" s="36">
        <v>29000</v>
      </c>
      <c r="H71" s="36">
        <v>8365.44</v>
      </c>
      <c r="I71" s="36">
        <f t="shared" si="1"/>
      </c>
      <c r="J71" s="36" t="s">
        <v>10</v>
      </c>
      <c r="K71" s="36">
        <v>69000</v>
      </c>
      <c r="L71" s="36">
        <v>0</v>
      </c>
      <c r="M71" s="36">
        <v>0</v>
      </c>
      <c r="N71" s="36">
        <v>10000</v>
      </c>
      <c r="O71" s="36">
        <v>3000</v>
      </c>
      <c r="P71" s="36">
        <v>3000</v>
      </c>
      <c r="Q71" s="36">
        <v>4000</v>
      </c>
      <c r="R71" s="36">
        <v>6000</v>
      </c>
      <c r="S71" s="36">
        <v>6000</v>
      </c>
      <c r="T71" s="36">
        <v>8000</v>
      </c>
      <c r="U71" s="36">
        <v>8700</v>
      </c>
      <c r="V71" s="36">
        <v>8700</v>
      </c>
      <c r="W71" s="36">
        <v>11600</v>
      </c>
      <c r="X71" s="36">
        <v>202.06</v>
      </c>
      <c r="Y71" s="36">
        <v>12.25</v>
      </c>
      <c r="Z71" s="36">
        <v>416.25</v>
      </c>
      <c r="AA71" s="36">
        <v>1019.1</v>
      </c>
      <c r="AB71" s="36">
        <v>4471.98</v>
      </c>
      <c r="AC71" s="36">
        <v>1396.57</v>
      </c>
      <c r="AD71" s="36">
        <v>503.81</v>
      </c>
      <c r="AE71" s="36">
        <v>1205.98</v>
      </c>
      <c r="AF71" s="36">
        <v>955.89</v>
      </c>
      <c r="AG71" s="36">
        <v>299.96</v>
      </c>
      <c r="AH71" s="36">
        <v>207.29</v>
      </c>
      <c r="AI71" s="36">
        <v>-2325.7</v>
      </c>
      <c r="AJ71" s="36">
        <v>630.56</v>
      </c>
      <c r="AK71" s="36">
        <v>6887.65</v>
      </c>
      <c r="AL71" s="36">
        <v>2665.68</v>
      </c>
      <c r="AM71" s="36">
        <v>-1818.45</v>
      </c>
      <c r="AN71" s="37">
        <f t="shared" si="2"/>
        <v>69</v>
      </c>
      <c r="AO71" s="37">
        <f t="shared" si="3"/>
        <v>8.365440000000001</v>
      </c>
      <c r="AP71" s="37">
        <f t="shared" si="4"/>
        <v>-60.63456</v>
      </c>
      <c r="AQ71" s="38"/>
    </row>
    <row r="72" spans="1:43" s="39" customFormat="1" ht="15.75" hidden="1">
      <c r="A72" s="40" t="s">
        <v>117</v>
      </c>
      <c r="B72" s="43" t="s">
        <v>118</v>
      </c>
      <c r="C72" s="35" t="str">
        <f t="shared" si="5"/>
        <v>105070200</v>
      </c>
      <c r="D72" s="36">
        <v>1000000</v>
      </c>
      <c r="E72" s="36">
        <v>1500000</v>
      </c>
      <c r="F72" s="36">
        <v>10000000</v>
      </c>
      <c r="G72" s="36">
        <v>12420000</v>
      </c>
      <c r="H72" s="36">
        <v>21387065.09</v>
      </c>
      <c r="I72" s="36">
        <f t="shared" si="1"/>
      </c>
      <c r="J72" s="36" t="s">
        <v>10</v>
      </c>
      <c r="K72" s="36">
        <v>24920000</v>
      </c>
      <c r="L72" s="36">
        <v>300000</v>
      </c>
      <c r="M72" s="36">
        <v>300000</v>
      </c>
      <c r="N72" s="36">
        <v>400000</v>
      </c>
      <c r="O72" s="36">
        <v>450000</v>
      </c>
      <c r="P72" s="36">
        <v>450000</v>
      </c>
      <c r="Q72" s="36">
        <v>600000</v>
      </c>
      <c r="R72" s="36">
        <v>3000000</v>
      </c>
      <c r="S72" s="36">
        <v>3000000</v>
      </c>
      <c r="T72" s="36">
        <v>4000000</v>
      </c>
      <c r="U72" s="36">
        <v>3726000</v>
      </c>
      <c r="V72" s="36">
        <v>3726000</v>
      </c>
      <c r="W72" s="36">
        <v>4968000</v>
      </c>
      <c r="X72" s="36">
        <v>177980.35</v>
      </c>
      <c r="Y72" s="36">
        <v>105771.85</v>
      </c>
      <c r="Z72" s="36">
        <v>53890.42</v>
      </c>
      <c r="AA72" s="36">
        <v>28817.74</v>
      </c>
      <c r="AB72" s="36">
        <v>42293.33</v>
      </c>
      <c r="AC72" s="36">
        <v>429299.57</v>
      </c>
      <c r="AD72" s="36">
        <v>5264423.95</v>
      </c>
      <c r="AE72" s="36">
        <v>4475678.3</v>
      </c>
      <c r="AF72" s="36">
        <v>431728.44</v>
      </c>
      <c r="AG72" s="36">
        <v>510052.25</v>
      </c>
      <c r="AH72" s="36">
        <v>9735208.990000002</v>
      </c>
      <c r="AI72" s="36">
        <v>131919.9</v>
      </c>
      <c r="AJ72" s="36">
        <v>337642.62</v>
      </c>
      <c r="AK72" s="36">
        <v>500410.64</v>
      </c>
      <c r="AL72" s="36">
        <v>10171830.69</v>
      </c>
      <c r="AM72" s="36">
        <v>10377181.140000002</v>
      </c>
      <c r="AN72" s="37">
        <f t="shared" si="2"/>
        <v>24920</v>
      </c>
      <c r="AO72" s="37">
        <f t="shared" si="3"/>
        <v>21387.06509</v>
      </c>
      <c r="AP72" s="37">
        <f t="shared" si="4"/>
        <v>-3532.93491</v>
      </c>
      <c r="AQ72" s="38"/>
    </row>
    <row r="73" spans="1:43" s="39" customFormat="1" ht="31.5" hidden="1">
      <c r="A73" s="40" t="s">
        <v>119</v>
      </c>
      <c r="B73" s="43" t="s">
        <v>120</v>
      </c>
      <c r="C73" s="35" t="str">
        <f t="shared" si="5"/>
        <v>105070300</v>
      </c>
      <c r="D73" s="36">
        <v>0</v>
      </c>
      <c r="E73" s="36">
        <v>0</v>
      </c>
      <c r="F73" s="36">
        <v>0</v>
      </c>
      <c r="G73" s="36">
        <v>11000</v>
      </c>
      <c r="H73" s="36">
        <v>83147.49</v>
      </c>
      <c r="I73" s="36">
        <f t="shared" si="1"/>
      </c>
      <c r="J73" s="36" t="s">
        <v>10</v>
      </c>
      <c r="K73" s="36">
        <v>11000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3300</v>
      </c>
      <c r="V73" s="36">
        <v>3300</v>
      </c>
      <c r="W73" s="36">
        <v>4400</v>
      </c>
      <c r="X73" s="36">
        <v>22</v>
      </c>
      <c r="Y73" s="36">
        <v>1151.62</v>
      </c>
      <c r="Z73" s="36">
        <v>2098.89</v>
      </c>
      <c r="AA73" s="36">
        <v>-16578</v>
      </c>
      <c r="AB73" s="36">
        <v>987</v>
      </c>
      <c r="AC73" s="36">
        <v>-3.5</v>
      </c>
      <c r="AD73" s="36">
        <v>0</v>
      </c>
      <c r="AE73" s="36">
        <v>46755</v>
      </c>
      <c r="AF73" s="36">
        <v>21.51</v>
      </c>
      <c r="AG73" s="36">
        <v>1322.13</v>
      </c>
      <c r="AH73" s="36">
        <v>45617.8</v>
      </c>
      <c r="AI73" s="36">
        <v>1753.04</v>
      </c>
      <c r="AJ73" s="36">
        <v>3272.51</v>
      </c>
      <c r="AK73" s="36">
        <v>-15594.5</v>
      </c>
      <c r="AL73" s="36">
        <v>46776.51</v>
      </c>
      <c r="AM73" s="36">
        <v>48692.97</v>
      </c>
      <c r="AN73" s="37">
        <f t="shared" si="2"/>
        <v>11</v>
      </c>
      <c r="AO73" s="37">
        <f t="shared" si="3"/>
        <v>83.14749</v>
      </c>
      <c r="AP73" s="37">
        <f t="shared" si="4"/>
        <v>72.14749</v>
      </c>
      <c r="AQ73" s="38"/>
    </row>
    <row r="74" spans="1:43" s="39" customFormat="1" ht="15.75">
      <c r="A74" s="40"/>
      <c r="B74" s="43"/>
      <c r="C74" s="35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7"/>
      <c r="AO74" s="37"/>
      <c r="AP74" s="37"/>
      <c r="AQ74" s="38"/>
    </row>
    <row r="75" spans="1:43" s="25" customFormat="1" ht="15.75">
      <c r="A75" s="45" t="s">
        <v>121</v>
      </c>
      <c r="B75" s="46" t="s">
        <v>122</v>
      </c>
      <c r="C75" s="21" t="str">
        <f t="shared" si="5"/>
        <v>140000000</v>
      </c>
      <c r="D75" s="22">
        <v>5500000</v>
      </c>
      <c r="E75" s="22">
        <v>19450000</v>
      </c>
      <c r="F75" s="22">
        <v>5900000</v>
      </c>
      <c r="G75" s="22">
        <v>4970000</v>
      </c>
      <c r="H75" s="22">
        <v>33737011.660000004</v>
      </c>
      <c r="I75" s="22">
        <f t="shared" si="1"/>
      </c>
      <c r="J75" s="22" t="s">
        <v>10</v>
      </c>
      <c r="K75" s="22">
        <v>35820000</v>
      </c>
      <c r="L75" s="22">
        <v>1430000</v>
      </c>
      <c r="M75" s="22">
        <v>1460000</v>
      </c>
      <c r="N75" s="22">
        <v>2610000</v>
      </c>
      <c r="O75" s="22">
        <v>5835000</v>
      </c>
      <c r="P75" s="22">
        <v>5835000</v>
      </c>
      <c r="Q75" s="22">
        <v>7780000</v>
      </c>
      <c r="R75" s="22">
        <v>1770000</v>
      </c>
      <c r="S75" s="22">
        <v>1770000</v>
      </c>
      <c r="T75" s="22">
        <v>2360000</v>
      </c>
      <c r="U75" s="22">
        <v>1491000</v>
      </c>
      <c r="V75" s="22">
        <v>1491000</v>
      </c>
      <c r="W75" s="22">
        <v>1988000</v>
      </c>
      <c r="X75" s="22">
        <v>4860390.92</v>
      </c>
      <c r="Y75" s="22">
        <v>1298361.46</v>
      </c>
      <c r="Z75" s="22">
        <v>19030161.810000002</v>
      </c>
      <c r="AA75" s="22">
        <v>2696635.63</v>
      </c>
      <c r="AB75" s="22">
        <v>1774413.3</v>
      </c>
      <c r="AC75" s="22">
        <v>1390523.92</v>
      </c>
      <c r="AD75" s="22">
        <v>768689.99</v>
      </c>
      <c r="AE75" s="22">
        <v>613482.81</v>
      </c>
      <c r="AF75" s="22">
        <v>1159231.48</v>
      </c>
      <c r="AG75" s="22">
        <v>-1970471.5</v>
      </c>
      <c r="AH75" s="22">
        <v>825378.4</v>
      </c>
      <c r="AI75" s="22">
        <v>1290213.44</v>
      </c>
      <c r="AJ75" s="22">
        <v>25188914.19</v>
      </c>
      <c r="AK75" s="22">
        <v>5861572.85</v>
      </c>
      <c r="AL75" s="22">
        <v>2541404.28</v>
      </c>
      <c r="AM75" s="22">
        <v>145120.34</v>
      </c>
      <c r="AN75" s="23">
        <f t="shared" si="2"/>
        <v>35820</v>
      </c>
      <c r="AO75" s="23">
        <f t="shared" si="3"/>
        <v>33737.011660000004</v>
      </c>
      <c r="AP75" s="23">
        <f t="shared" si="4"/>
        <v>-2082.9883399999962</v>
      </c>
      <c r="AQ75" s="24"/>
    </row>
    <row r="76" spans="1:43" ht="15.75">
      <c r="A76" s="40" t="s">
        <v>123</v>
      </c>
      <c r="B76" s="41" t="s">
        <v>124</v>
      </c>
      <c r="C76" s="30" t="str">
        <f t="shared" si="5"/>
        <v>140010000</v>
      </c>
      <c r="D76" s="31">
        <v>1000000</v>
      </c>
      <c r="E76" s="31">
        <v>1150000</v>
      </c>
      <c r="F76" s="31">
        <v>1300000</v>
      </c>
      <c r="G76" s="31">
        <v>1370000</v>
      </c>
      <c r="H76" s="31">
        <v>4372947.94</v>
      </c>
      <c r="I76" s="31">
        <f t="shared" si="1"/>
      </c>
      <c r="J76" s="31" t="s">
        <v>10</v>
      </c>
      <c r="K76" s="31">
        <v>4820000</v>
      </c>
      <c r="L76" s="31">
        <v>300000</v>
      </c>
      <c r="M76" s="31">
        <v>320000</v>
      </c>
      <c r="N76" s="31">
        <v>380000</v>
      </c>
      <c r="O76" s="31">
        <v>345000</v>
      </c>
      <c r="P76" s="31">
        <v>345000</v>
      </c>
      <c r="Q76" s="31">
        <v>460000</v>
      </c>
      <c r="R76" s="31">
        <v>390000</v>
      </c>
      <c r="S76" s="31">
        <v>390000</v>
      </c>
      <c r="T76" s="31">
        <v>520000</v>
      </c>
      <c r="U76" s="31">
        <v>411000</v>
      </c>
      <c r="V76" s="31">
        <v>411000</v>
      </c>
      <c r="W76" s="31">
        <v>548000</v>
      </c>
      <c r="X76" s="31">
        <v>246089.44</v>
      </c>
      <c r="Y76" s="31">
        <v>302750.45</v>
      </c>
      <c r="Z76" s="31">
        <v>361486.96</v>
      </c>
      <c r="AA76" s="31">
        <v>405741.66</v>
      </c>
      <c r="AB76" s="31">
        <v>334168.11</v>
      </c>
      <c r="AC76" s="31">
        <v>404922.7</v>
      </c>
      <c r="AD76" s="31">
        <v>442513.17</v>
      </c>
      <c r="AE76" s="31">
        <v>314861.99</v>
      </c>
      <c r="AF76" s="31">
        <v>334628.19</v>
      </c>
      <c r="AG76" s="31">
        <v>411822.93</v>
      </c>
      <c r="AH76" s="31">
        <v>403337.77</v>
      </c>
      <c r="AI76" s="31">
        <v>410624.57</v>
      </c>
      <c r="AJ76" s="31">
        <v>910326.85</v>
      </c>
      <c r="AK76" s="31">
        <v>1144832.47</v>
      </c>
      <c r="AL76" s="31">
        <v>1092003.35</v>
      </c>
      <c r="AM76" s="31">
        <v>1225785.27</v>
      </c>
      <c r="AN76" s="32">
        <f t="shared" si="2"/>
        <v>4820</v>
      </c>
      <c r="AO76" s="32">
        <f t="shared" si="3"/>
        <v>4372.947940000001</v>
      </c>
      <c r="AP76" s="32">
        <f t="shared" si="4"/>
        <v>-447.0520599999991</v>
      </c>
      <c r="AQ76" s="33"/>
    </row>
    <row r="77" spans="1:43" s="39" customFormat="1" ht="32.25" customHeight="1" hidden="1">
      <c r="A77" s="40" t="s">
        <v>125</v>
      </c>
      <c r="B77" s="42" t="s">
        <v>126</v>
      </c>
      <c r="C77" s="35" t="str">
        <f t="shared" si="5"/>
        <v>140010200</v>
      </c>
      <c r="D77" s="36">
        <v>650000</v>
      </c>
      <c r="E77" s="36">
        <v>700000</v>
      </c>
      <c r="F77" s="36">
        <v>800000</v>
      </c>
      <c r="G77" s="36">
        <v>810000</v>
      </c>
      <c r="H77" s="36">
        <v>2893900.04</v>
      </c>
      <c r="I77" s="36">
        <f t="shared" si="1"/>
      </c>
      <c r="J77" s="36" t="s">
        <v>10</v>
      </c>
      <c r="K77" s="36">
        <v>2960000</v>
      </c>
      <c r="L77" s="36">
        <v>200000</v>
      </c>
      <c r="M77" s="36">
        <v>200000</v>
      </c>
      <c r="N77" s="36">
        <v>250000</v>
      </c>
      <c r="O77" s="36">
        <v>210000</v>
      </c>
      <c r="P77" s="36">
        <v>210000</v>
      </c>
      <c r="Q77" s="36">
        <v>280000</v>
      </c>
      <c r="R77" s="36">
        <v>240000</v>
      </c>
      <c r="S77" s="36">
        <v>240000</v>
      </c>
      <c r="T77" s="36">
        <v>320000</v>
      </c>
      <c r="U77" s="36">
        <v>243000</v>
      </c>
      <c r="V77" s="36">
        <v>243000</v>
      </c>
      <c r="W77" s="36">
        <v>324000</v>
      </c>
      <c r="X77" s="36">
        <v>154321.41</v>
      </c>
      <c r="Y77" s="36">
        <v>195840.6</v>
      </c>
      <c r="Z77" s="36">
        <v>245600.53</v>
      </c>
      <c r="AA77" s="36">
        <v>275092.67</v>
      </c>
      <c r="AB77" s="36">
        <v>205663.49</v>
      </c>
      <c r="AC77" s="36">
        <v>231963.37</v>
      </c>
      <c r="AD77" s="36">
        <v>299255.67</v>
      </c>
      <c r="AE77" s="36">
        <v>199534.49</v>
      </c>
      <c r="AF77" s="36">
        <v>228724.06</v>
      </c>
      <c r="AG77" s="36">
        <v>301886.56</v>
      </c>
      <c r="AH77" s="36">
        <v>291109.82</v>
      </c>
      <c r="AI77" s="36">
        <v>264907.37</v>
      </c>
      <c r="AJ77" s="36">
        <v>595762.54</v>
      </c>
      <c r="AK77" s="36">
        <v>712719.53</v>
      </c>
      <c r="AL77" s="36">
        <v>727514.22</v>
      </c>
      <c r="AM77" s="36">
        <v>857903.75</v>
      </c>
      <c r="AN77" s="37">
        <f t="shared" si="2"/>
        <v>2960</v>
      </c>
      <c r="AO77" s="37">
        <f t="shared" si="3"/>
        <v>2893.90004</v>
      </c>
      <c r="AP77" s="37">
        <f t="shared" si="4"/>
        <v>-66.09996000000001</v>
      </c>
      <c r="AQ77" s="38"/>
    </row>
    <row r="78" spans="1:43" s="39" customFormat="1" ht="110.25" hidden="1">
      <c r="A78" s="40" t="s">
        <v>127</v>
      </c>
      <c r="B78" s="42" t="s">
        <v>128</v>
      </c>
      <c r="C78" s="35" t="str">
        <f t="shared" si="5"/>
        <v>140010300</v>
      </c>
      <c r="D78" s="36">
        <v>350000</v>
      </c>
      <c r="E78" s="36">
        <v>450000</v>
      </c>
      <c r="F78" s="36">
        <v>500000</v>
      </c>
      <c r="G78" s="36">
        <v>560000</v>
      </c>
      <c r="H78" s="36">
        <v>1479047.9</v>
      </c>
      <c r="I78" s="36">
        <f aca="true" t="shared" si="6" ref="I78:I85">IF(AND((D78+E78+F78+G78)=0,H78=0),"СКРЫТЬ","")</f>
      </c>
      <c r="J78" s="36" t="s">
        <v>10</v>
      </c>
      <c r="K78" s="36">
        <v>1860000</v>
      </c>
      <c r="L78" s="36">
        <v>100000</v>
      </c>
      <c r="M78" s="36">
        <v>120000</v>
      </c>
      <c r="N78" s="36">
        <v>130000</v>
      </c>
      <c r="O78" s="36">
        <v>135000</v>
      </c>
      <c r="P78" s="36">
        <v>135000</v>
      </c>
      <c r="Q78" s="36">
        <v>180000</v>
      </c>
      <c r="R78" s="36">
        <v>150000</v>
      </c>
      <c r="S78" s="36">
        <v>150000</v>
      </c>
      <c r="T78" s="36">
        <v>200000</v>
      </c>
      <c r="U78" s="36">
        <v>168000</v>
      </c>
      <c r="V78" s="36">
        <v>168000</v>
      </c>
      <c r="W78" s="36">
        <v>224000</v>
      </c>
      <c r="X78" s="36">
        <v>91768.03</v>
      </c>
      <c r="Y78" s="36">
        <v>106909.85</v>
      </c>
      <c r="Z78" s="36">
        <v>115886.43</v>
      </c>
      <c r="AA78" s="36">
        <v>130648.99</v>
      </c>
      <c r="AB78" s="36">
        <v>128504.62</v>
      </c>
      <c r="AC78" s="36">
        <v>172959.33</v>
      </c>
      <c r="AD78" s="36">
        <v>143257.5</v>
      </c>
      <c r="AE78" s="36">
        <v>115327.5</v>
      </c>
      <c r="AF78" s="36">
        <v>105904.13</v>
      </c>
      <c r="AG78" s="36">
        <v>109936.37</v>
      </c>
      <c r="AH78" s="36">
        <v>112227.95</v>
      </c>
      <c r="AI78" s="36">
        <v>145717.2</v>
      </c>
      <c r="AJ78" s="36">
        <v>314564.31</v>
      </c>
      <c r="AK78" s="36">
        <v>432112.94</v>
      </c>
      <c r="AL78" s="36">
        <v>364489.13</v>
      </c>
      <c r="AM78" s="36">
        <v>367881.52</v>
      </c>
      <c r="AN78" s="37">
        <f t="shared" si="2"/>
        <v>1860</v>
      </c>
      <c r="AO78" s="37">
        <f t="shared" si="3"/>
        <v>1479.0479</v>
      </c>
      <c r="AP78" s="37">
        <f aca="true" t="shared" si="7" ref="AP78:AP85">AO78-AN78</f>
        <v>-380.9521</v>
      </c>
      <c r="AQ78" s="38"/>
    </row>
    <row r="79" spans="1:43" ht="15.75">
      <c r="A79" s="40" t="s">
        <v>129</v>
      </c>
      <c r="B79" s="41" t="s">
        <v>130</v>
      </c>
      <c r="C79" s="30" t="str">
        <f t="shared" si="5"/>
        <v>140040000</v>
      </c>
      <c r="D79" s="31">
        <v>2000000</v>
      </c>
      <c r="E79" s="31">
        <v>10000000</v>
      </c>
      <c r="F79" s="31">
        <v>2000000</v>
      </c>
      <c r="G79" s="31">
        <v>1000000</v>
      </c>
      <c r="H79" s="31">
        <v>10760309.299999997</v>
      </c>
      <c r="I79" s="31">
        <f t="shared" si="6"/>
      </c>
      <c r="J79" s="31" t="s">
        <v>10</v>
      </c>
      <c r="K79" s="31">
        <v>15000000</v>
      </c>
      <c r="L79" s="31">
        <v>500000</v>
      </c>
      <c r="M79" s="31">
        <v>500000</v>
      </c>
      <c r="N79" s="31">
        <v>1000000</v>
      </c>
      <c r="O79" s="31">
        <v>3000000</v>
      </c>
      <c r="P79" s="31">
        <v>3000000</v>
      </c>
      <c r="Q79" s="31">
        <v>4000000</v>
      </c>
      <c r="R79" s="31">
        <v>600000</v>
      </c>
      <c r="S79" s="31">
        <v>600000</v>
      </c>
      <c r="T79" s="31">
        <v>800000</v>
      </c>
      <c r="U79" s="31">
        <v>300000</v>
      </c>
      <c r="V79" s="31">
        <v>300000</v>
      </c>
      <c r="W79" s="31">
        <v>400000</v>
      </c>
      <c r="X79" s="31">
        <v>2036020.68</v>
      </c>
      <c r="Y79" s="31">
        <v>229652.23</v>
      </c>
      <c r="Z79" s="31">
        <v>6752626.94</v>
      </c>
      <c r="AA79" s="31">
        <v>495453.65</v>
      </c>
      <c r="AB79" s="31">
        <v>54937.2</v>
      </c>
      <c r="AC79" s="31">
        <v>347598.54</v>
      </c>
      <c r="AD79" s="31">
        <v>83143.05</v>
      </c>
      <c r="AE79" s="31">
        <v>76772.86</v>
      </c>
      <c r="AF79" s="31">
        <v>429549.43</v>
      </c>
      <c r="AG79" s="31">
        <v>-18856.22</v>
      </c>
      <c r="AH79" s="31">
        <v>17060.96</v>
      </c>
      <c r="AI79" s="31">
        <v>256349.98</v>
      </c>
      <c r="AJ79" s="31">
        <v>9018299.85</v>
      </c>
      <c r="AK79" s="31">
        <v>897989.39</v>
      </c>
      <c r="AL79" s="31">
        <v>589465.34</v>
      </c>
      <c r="AM79" s="31">
        <v>254554.72</v>
      </c>
      <c r="AN79" s="32">
        <f t="shared" si="2"/>
        <v>15000</v>
      </c>
      <c r="AO79" s="32">
        <f t="shared" si="3"/>
        <v>10760.309299999997</v>
      </c>
      <c r="AP79" s="32">
        <f t="shared" si="7"/>
        <v>-4239.690700000003</v>
      </c>
      <c r="AQ79" s="33"/>
    </row>
    <row r="80" spans="1:43" s="53" customFormat="1" ht="30">
      <c r="A80" s="47" t="s">
        <v>131</v>
      </c>
      <c r="B80" s="48" t="s">
        <v>132</v>
      </c>
      <c r="C80" s="49" t="str">
        <f t="shared" si="5"/>
        <v>140040100</v>
      </c>
      <c r="D80" s="50">
        <v>2000000</v>
      </c>
      <c r="E80" s="50">
        <v>10000000</v>
      </c>
      <c r="F80" s="50">
        <v>2000000</v>
      </c>
      <c r="G80" s="50">
        <v>1000000</v>
      </c>
      <c r="H80" s="50">
        <v>10760309.299999997</v>
      </c>
      <c r="I80" s="50">
        <f t="shared" si="6"/>
      </c>
      <c r="J80" s="50" t="s">
        <v>10</v>
      </c>
      <c r="K80" s="50">
        <v>15000000</v>
      </c>
      <c r="L80" s="50">
        <v>500000</v>
      </c>
      <c r="M80" s="50">
        <v>500000</v>
      </c>
      <c r="N80" s="50">
        <v>1000000</v>
      </c>
      <c r="O80" s="50">
        <v>3000000</v>
      </c>
      <c r="P80" s="50">
        <v>3000000</v>
      </c>
      <c r="Q80" s="50">
        <v>4000000</v>
      </c>
      <c r="R80" s="50">
        <v>600000</v>
      </c>
      <c r="S80" s="50">
        <v>600000</v>
      </c>
      <c r="T80" s="50">
        <v>800000</v>
      </c>
      <c r="U80" s="50">
        <v>300000</v>
      </c>
      <c r="V80" s="50">
        <v>300000</v>
      </c>
      <c r="W80" s="50">
        <v>400000</v>
      </c>
      <c r="X80" s="50">
        <v>2036020.68</v>
      </c>
      <c r="Y80" s="50">
        <v>229652.23</v>
      </c>
      <c r="Z80" s="50">
        <v>6752626.94</v>
      </c>
      <c r="AA80" s="50">
        <v>495453.65</v>
      </c>
      <c r="AB80" s="50">
        <v>54937.2</v>
      </c>
      <c r="AC80" s="50">
        <v>347598.54</v>
      </c>
      <c r="AD80" s="50">
        <v>83143.05</v>
      </c>
      <c r="AE80" s="50">
        <v>76772.86</v>
      </c>
      <c r="AF80" s="50">
        <v>429549.43</v>
      </c>
      <c r="AG80" s="50">
        <v>-18856.22</v>
      </c>
      <c r="AH80" s="50">
        <v>17060.96</v>
      </c>
      <c r="AI80" s="50">
        <v>256349.98</v>
      </c>
      <c r="AJ80" s="50">
        <v>9018299.85</v>
      </c>
      <c r="AK80" s="50">
        <v>897989.39</v>
      </c>
      <c r="AL80" s="50">
        <v>589465.34</v>
      </c>
      <c r="AM80" s="50">
        <v>254554.72</v>
      </c>
      <c r="AN80" s="51">
        <f t="shared" si="2"/>
        <v>15000</v>
      </c>
      <c r="AO80" s="51">
        <f t="shared" si="3"/>
        <v>10760.309299999997</v>
      </c>
      <c r="AP80" s="51">
        <f t="shared" si="7"/>
        <v>-4239.690700000003</v>
      </c>
      <c r="AQ80" s="52"/>
    </row>
    <row r="81" spans="1:43" ht="15.75">
      <c r="A81" s="40" t="s">
        <v>133</v>
      </c>
      <c r="B81" s="41" t="s">
        <v>134</v>
      </c>
      <c r="C81" s="30" t="str">
        <f t="shared" si="5"/>
        <v>140050000</v>
      </c>
      <c r="D81" s="31">
        <v>2500000</v>
      </c>
      <c r="E81" s="31">
        <v>8300000</v>
      </c>
      <c r="F81" s="31">
        <v>2600000</v>
      </c>
      <c r="G81" s="31">
        <v>2600000</v>
      </c>
      <c r="H81" s="31">
        <v>18603754.42000001</v>
      </c>
      <c r="I81" s="31">
        <f t="shared" si="6"/>
      </c>
      <c r="J81" s="31" t="s">
        <v>10</v>
      </c>
      <c r="K81" s="31">
        <v>16000000</v>
      </c>
      <c r="L81" s="31">
        <v>630000</v>
      </c>
      <c r="M81" s="31">
        <v>640000</v>
      </c>
      <c r="N81" s="31">
        <v>1230000</v>
      </c>
      <c r="O81" s="31">
        <v>2490000</v>
      </c>
      <c r="P81" s="31">
        <v>2490000</v>
      </c>
      <c r="Q81" s="31">
        <v>3320000</v>
      </c>
      <c r="R81" s="31">
        <v>780000</v>
      </c>
      <c r="S81" s="31">
        <v>780000</v>
      </c>
      <c r="T81" s="31">
        <v>1040000</v>
      </c>
      <c r="U81" s="31">
        <v>780000</v>
      </c>
      <c r="V81" s="31">
        <v>780000</v>
      </c>
      <c r="W81" s="31">
        <v>1040000</v>
      </c>
      <c r="X81" s="31">
        <v>2578280.8</v>
      </c>
      <c r="Y81" s="31">
        <v>765958.78</v>
      </c>
      <c r="Z81" s="31">
        <v>11916047.91</v>
      </c>
      <c r="AA81" s="31">
        <v>1795440.32</v>
      </c>
      <c r="AB81" s="31">
        <v>1385307.99</v>
      </c>
      <c r="AC81" s="31">
        <v>638002.68</v>
      </c>
      <c r="AD81" s="31">
        <v>243033.77</v>
      </c>
      <c r="AE81" s="31">
        <v>221847.96</v>
      </c>
      <c r="AF81" s="31">
        <v>395053.86</v>
      </c>
      <c r="AG81" s="31">
        <v>-2363438.21</v>
      </c>
      <c r="AH81" s="31">
        <v>404979.67</v>
      </c>
      <c r="AI81" s="31">
        <v>623238.89</v>
      </c>
      <c r="AJ81" s="31">
        <v>15260287.490000002</v>
      </c>
      <c r="AK81" s="31">
        <v>3818750.99</v>
      </c>
      <c r="AL81" s="31">
        <v>859935.59</v>
      </c>
      <c r="AM81" s="31">
        <v>-1335219.65</v>
      </c>
      <c r="AN81" s="32">
        <f t="shared" si="2"/>
        <v>16000</v>
      </c>
      <c r="AO81" s="32">
        <f t="shared" si="3"/>
        <v>18603.75442000001</v>
      </c>
      <c r="AP81" s="32">
        <f t="shared" si="7"/>
        <v>2603.7544200000084</v>
      </c>
      <c r="AQ81" s="33"/>
    </row>
    <row r="82" spans="1:43" s="53" customFormat="1" ht="60">
      <c r="A82" s="47" t="s">
        <v>135</v>
      </c>
      <c r="B82" s="48" t="s">
        <v>136</v>
      </c>
      <c r="C82" s="49" t="str">
        <f t="shared" si="5"/>
        <v>140050200</v>
      </c>
      <c r="D82" s="50">
        <v>200000</v>
      </c>
      <c r="E82" s="50">
        <v>500000</v>
      </c>
      <c r="F82" s="50">
        <v>100000</v>
      </c>
      <c r="G82" s="50">
        <v>100000</v>
      </c>
      <c r="H82" s="50">
        <v>379327.21</v>
      </c>
      <c r="I82" s="50">
        <f t="shared" si="6"/>
      </c>
      <c r="J82" s="50" t="s">
        <v>10</v>
      </c>
      <c r="K82" s="50">
        <v>900000</v>
      </c>
      <c r="L82" s="50">
        <v>30000</v>
      </c>
      <c r="M82" s="50">
        <v>40000</v>
      </c>
      <c r="N82" s="50">
        <v>130000</v>
      </c>
      <c r="O82" s="50">
        <v>150000</v>
      </c>
      <c r="P82" s="50">
        <v>150000</v>
      </c>
      <c r="Q82" s="50">
        <v>200000</v>
      </c>
      <c r="R82" s="50">
        <v>30000</v>
      </c>
      <c r="S82" s="50">
        <v>30000</v>
      </c>
      <c r="T82" s="50">
        <v>40000</v>
      </c>
      <c r="U82" s="50">
        <v>30000</v>
      </c>
      <c r="V82" s="50">
        <v>30000</v>
      </c>
      <c r="W82" s="50">
        <v>40000</v>
      </c>
      <c r="X82" s="50">
        <v>31644.83</v>
      </c>
      <c r="Y82" s="50">
        <v>321493.04</v>
      </c>
      <c r="Z82" s="50">
        <v>40390.73</v>
      </c>
      <c r="AA82" s="50">
        <v>46979.2</v>
      </c>
      <c r="AB82" s="50">
        <v>4028.83</v>
      </c>
      <c r="AC82" s="50">
        <v>-26936.96</v>
      </c>
      <c r="AD82" s="50">
        <v>-18580.27</v>
      </c>
      <c r="AE82" s="50">
        <v>-14815.14</v>
      </c>
      <c r="AF82" s="50">
        <v>1085.27</v>
      </c>
      <c r="AG82" s="50">
        <v>-395.11</v>
      </c>
      <c r="AH82" s="50">
        <v>-6477.43</v>
      </c>
      <c r="AI82" s="50">
        <v>910.22</v>
      </c>
      <c r="AJ82" s="50">
        <v>393528.6</v>
      </c>
      <c r="AK82" s="50">
        <v>24071.07</v>
      </c>
      <c r="AL82" s="50">
        <v>-32310.14</v>
      </c>
      <c r="AM82" s="50">
        <v>-5962.32</v>
      </c>
      <c r="AN82" s="51">
        <f t="shared" si="2"/>
        <v>900</v>
      </c>
      <c r="AO82" s="51">
        <f t="shared" si="3"/>
        <v>379.32721000000004</v>
      </c>
      <c r="AP82" s="51">
        <f t="shared" si="7"/>
        <v>-520.67279</v>
      </c>
      <c r="AQ82" s="52"/>
    </row>
    <row r="83" spans="1:43" s="53" customFormat="1" ht="15">
      <c r="A83" s="47" t="s">
        <v>137</v>
      </c>
      <c r="B83" s="48" t="s">
        <v>138</v>
      </c>
      <c r="C83" s="49" t="str">
        <f t="shared" si="5"/>
        <v>140050300</v>
      </c>
      <c r="D83" s="50">
        <v>300000</v>
      </c>
      <c r="E83" s="50">
        <v>700000</v>
      </c>
      <c r="F83" s="50">
        <v>500000</v>
      </c>
      <c r="G83" s="50">
        <v>500000</v>
      </c>
      <c r="H83" s="50">
        <v>3110995.97</v>
      </c>
      <c r="I83" s="50">
        <f t="shared" si="6"/>
      </c>
      <c r="J83" s="50" t="s">
        <v>10</v>
      </c>
      <c r="K83" s="50">
        <v>2000000</v>
      </c>
      <c r="L83" s="50">
        <v>100000</v>
      </c>
      <c r="M83" s="50">
        <v>100000</v>
      </c>
      <c r="N83" s="50">
        <v>100000</v>
      </c>
      <c r="O83" s="50">
        <v>210000</v>
      </c>
      <c r="P83" s="50">
        <v>210000</v>
      </c>
      <c r="Q83" s="50">
        <v>280000</v>
      </c>
      <c r="R83" s="50">
        <v>150000</v>
      </c>
      <c r="S83" s="50">
        <v>150000</v>
      </c>
      <c r="T83" s="50">
        <v>200000</v>
      </c>
      <c r="U83" s="50">
        <v>150000</v>
      </c>
      <c r="V83" s="50">
        <v>150000</v>
      </c>
      <c r="W83" s="50">
        <v>200000</v>
      </c>
      <c r="X83" s="50">
        <v>61631.52</v>
      </c>
      <c r="Y83" s="50">
        <v>226698.38</v>
      </c>
      <c r="Z83" s="50">
        <v>154119.87</v>
      </c>
      <c r="AA83" s="50">
        <v>362822.12</v>
      </c>
      <c r="AB83" s="50">
        <v>1099187.45</v>
      </c>
      <c r="AC83" s="50">
        <v>151663.51</v>
      </c>
      <c r="AD83" s="50">
        <v>204585.04</v>
      </c>
      <c r="AE83" s="50">
        <v>191228.68</v>
      </c>
      <c r="AF83" s="50">
        <v>101939.4</v>
      </c>
      <c r="AG83" s="50">
        <v>145003.18</v>
      </c>
      <c r="AH83" s="50">
        <v>389198.09</v>
      </c>
      <c r="AI83" s="50">
        <v>22918.73</v>
      </c>
      <c r="AJ83" s="50">
        <v>442449.77</v>
      </c>
      <c r="AK83" s="50">
        <v>1613673.08</v>
      </c>
      <c r="AL83" s="50">
        <v>497753.12</v>
      </c>
      <c r="AM83" s="50">
        <v>557120</v>
      </c>
      <c r="AN83" s="51">
        <f t="shared" si="2"/>
        <v>2000</v>
      </c>
      <c r="AO83" s="51">
        <f t="shared" si="3"/>
        <v>3110.9959700000004</v>
      </c>
      <c r="AP83" s="51">
        <f t="shared" si="7"/>
        <v>1110.9959700000004</v>
      </c>
      <c r="AQ83" s="52"/>
    </row>
    <row r="84" spans="1:43" s="53" customFormat="1" ht="30">
      <c r="A84" s="47" t="s">
        <v>139</v>
      </c>
      <c r="B84" s="48" t="s">
        <v>140</v>
      </c>
      <c r="C84" s="49" t="str">
        <f t="shared" si="5"/>
        <v>140050500</v>
      </c>
      <c r="D84" s="50">
        <v>0</v>
      </c>
      <c r="E84" s="50">
        <v>0</v>
      </c>
      <c r="F84" s="50">
        <v>0</v>
      </c>
      <c r="G84" s="50">
        <v>0</v>
      </c>
      <c r="H84" s="50">
        <v>22796.08</v>
      </c>
      <c r="I84" s="50">
        <f t="shared" si="6"/>
      </c>
      <c r="J84" s="50" t="s">
        <v>10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50">
        <v>0</v>
      </c>
      <c r="T84" s="50">
        <v>0</v>
      </c>
      <c r="U84" s="50">
        <v>0</v>
      </c>
      <c r="V84" s="50">
        <v>0</v>
      </c>
      <c r="W84" s="50">
        <v>0</v>
      </c>
      <c r="X84" s="50">
        <v>5625</v>
      </c>
      <c r="Y84" s="50">
        <v>0</v>
      </c>
      <c r="Z84" s="50">
        <v>2500</v>
      </c>
      <c r="AA84" s="50">
        <v>625</v>
      </c>
      <c r="AB84" s="50">
        <v>64007.08</v>
      </c>
      <c r="AC84" s="50">
        <v>0</v>
      </c>
      <c r="AD84" s="50">
        <v>-49375</v>
      </c>
      <c r="AE84" s="50">
        <v>0</v>
      </c>
      <c r="AF84" s="50">
        <v>0</v>
      </c>
      <c r="AG84" s="50">
        <v>-586</v>
      </c>
      <c r="AH84" s="50">
        <v>0</v>
      </c>
      <c r="AI84" s="50">
        <v>0</v>
      </c>
      <c r="AJ84" s="50">
        <v>8125</v>
      </c>
      <c r="AK84" s="50">
        <v>64632.08</v>
      </c>
      <c r="AL84" s="50">
        <v>-49375</v>
      </c>
      <c r="AM84" s="50">
        <v>-586</v>
      </c>
      <c r="AN84" s="51">
        <f t="shared" si="2"/>
        <v>0</v>
      </c>
      <c r="AO84" s="51">
        <f t="shared" si="3"/>
        <v>22.796080000000003</v>
      </c>
      <c r="AP84" s="51">
        <f t="shared" si="7"/>
        <v>22.796080000000003</v>
      </c>
      <c r="AQ84" s="52"/>
    </row>
    <row r="85" spans="1:43" s="53" customFormat="1" ht="15">
      <c r="A85" s="47" t="s">
        <v>141</v>
      </c>
      <c r="B85" s="48" t="s">
        <v>142</v>
      </c>
      <c r="C85" s="49" t="s">
        <v>143</v>
      </c>
      <c r="D85" s="50">
        <v>2000000</v>
      </c>
      <c r="E85" s="50">
        <v>7100000</v>
      </c>
      <c r="F85" s="50">
        <v>2000000</v>
      </c>
      <c r="G85" s="50">
        <v>2000000</v>
      </c>
      <c r="H85" s="50">
        <v>15090635.160000008</v>
      </c>
      <c r="I85" s="50">
        <f t="shared" si="6"/>
      </c>
      <c r="J85" s="50" t="s">
        <v>10</v>
      </c>
      <c r="K85" s="50">
        <v>13100000</v>
      </c>
      <c r="L85" s="50">
        <v>500000</v>
      </c>
      <c r="M85" s="50">
        <v>500000</v>
      </c>
      <c r="N85" s="50">
        <v>1000000</v>
      </c>
      <c r="O85" s="50">
        <v>2130000</v>
      </c>
      <c r="P85" s="50">
        <v>2130000</v>
      </c>
      <c r="Q85" s="50">
        <v>2840000</v>
      </c>
      <c r="R85" s="50">
        <v>600000</v>
      </c>
      <c r="S85" s="50">
        <v>600000</v>
      </c>
      <c r="T85" s="50">
        <v>800000</v>
      </c>
      <c r="U85" s="50">
        <v>600000</v>
      </c>
      <c r="V85" s="50">
        <v>600000</v>
      </c>
      <c r="W85" s="50">
        <v>800000</v>
      </c>
      <c r="X85" s="50">
        <v>2479379.45</v>
      </c>
      <c r="Y85" s="50">
        <v>217767.36</v>
      </c>
      <c r="Z85" s="50">
        <v>11719037.31</v>
      </c>
      <c r="AA85" s="50">
        <v>1385014</v>
      </c>
      <c r="AB85" s="50">
        <v>218084.63</v>
      </c>
      <c r="AC85" s="50">
        <v>513276.13</v>
      </c>
      <c r="AD85" s="50">
        <v>106404</v>
      </c>
      <c r="AE85" s="50">
        <v>45434.42</v>
      </c>
      <c r="AF85" s="50">
        <v>292029.19</v>
      </c>
      <c r="AG85" s="50">
        <v>-2507460.28</v>
      </c>
      <c r="AH85" s="50">
        <v>22259.01</v>
      </c>
      <c r="AI85" s="50">
        <v>599409.94</v>
      </c>
      <c r="AJ85" s="50">
        <v>14416184.120000003</v>
      </c>
      <c r="AK85" s="50">
        <v>2116374.76</v>
      </c>
      <c r="AL85" s="50">
        <v>443867.61</v>
      </c>
      <c r="AM85" s="50">
        <v>-1885791.33</v>
      </c>
      <c r="AN85" s="51">
        <f t="shared" si="2"/>
        <v>13100</v>
      </c>
      <c r="AO85" s="51">
        <f t="shared" si="3"/>
        <v>15090.635160000007</v>
      </c>
      <c r="AP85" s="51">
        <f t="shared" si="7"/>
        <v>1990.635160000007</v>
      </c>
      <c r="AQ85" s="52"/>
    </row>
    <row r="86" spans="1:43" s="39" customFormat="1" ht="15.75">
      <c r="A86" s="40"/>
      <c r="B86" s="54"/>
      <c r="C86" s="35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7"/>
      <c r="AO86" s="37"/>
      <c r="AP86" s="37"/>
      <c r="AQ86" s="38"/>
    </row>
    <row r="87" spans="1:43" s="25" customFormat="1" ht="15.75">
      <c r="A87" s="45" t="s">
        <v>144</v>
      </c>
      <c r="B87" s="55" t="s">
        <v>145</v>
      </c>
      <c r="C87" s="21" t="str">
        <f>A87&amp;"00"</f>
        <v>200000000</v>
      </c>
      <c r="D87" s="22">
        <v>16567734</v>
      </c>
      <c r="E87" s="22">
        <v>20615542</v>
      </c>
      <c r="F87" s="22">
        <v>22231500</v>
      </c>
      <c r="G87" s="22">
        <v>36115676</v>
      </c>
      <c r="H87" s="22">
        <v>88579620.39999998</v>
      </c>
      <c r="I87" s="22">
        <f aca="true" t="shared" si="8" ref="I87:I118">IF(AND((D87+E87+F87+G87)=0,H87=0),"СКРЫТЬ","")</f>
      </c>
      <c r="J87" s="22" t="s">
        <v>10</v>
      </c>
      <c r="K87" s="22">
        <v>95530452</v>
      </c>
      <c r="L87" s="22">
        <v>4991320.2</v>
      </c>
      <c r="M87" s="22">
        <v>5186320.2</v>
      </c>
      <c r="N87" s="22">
        <v>6390093.6</v>
      </c>
      <c r="O87" s="22">
        <v>6184662.6</v>
      </c>
      <c r="P87" s="22">
        <v>6184662.6</v>
      </c>
      <c r="Q87" s="22">
        <v>8246216.8</v>
      </c>
      <c r="R87" s="22">
        <v>6669450</v>
      </c>
      <c r="S87" s="22">
        <v>6669450</v>
      </c>
      <c r="T87" s="22">
        <v>8892600</v>
      </c>
      <c r="U87" s="22">
        <v>10834702.8</v>
      </c>
      <c r="V87" s="22">
        <v>10834702.8</v>
      </c>
      <c r="W87" s="22">
        <v>14446270.4</v>
      </c>
      <c r="X87" s="22">
        <v>6422889.660000003</v>
      </c>
      <c r="Y87" s="22">
        <v>5169715.78</v>
      </c>
      <c r="Z87" s="22">
        <v>7492610.410000002</v>
      </c>
      <c r="AA87" s="22">
        <v>6772625.979999999</v>
      </c>
      <c r="AB87" s="22">
        <v>6879703.269999999</v>
      </c>
      <c r="AC87" s="22">
        <v>6492126.839999999</v>
      </c>
      <c r="AD87" s="22">
        <v>8363464.130000001</v>
      </c>
      <c r="AE87" s="22">
        <v>6119728.630000001</v>
      </c>
      <c r="AF87" s="22">
        <v>6083720.279999999</v>
      </c>
      <c r="AG87" s="22">
        <v>8372818.120000003</v>
      </c>
      <c r="AH87" s="22">
        <v>11659953.090000005</v>
      </c>
      <c r="AI87" s="22">
        <v>8750264.210000006</v>
      </c>
      <c r="AJ87" s="22">
        <v>19085215.85000001</v>
      </c>
      <c r="AK87" s="22">
        <v>20144456.09</v>
      </c>
      <c r="AL87" s="22">
        <v>20566913.040000018</v>
      </c>
      <c r="AM87" s="22">
        <v>28783035.42</v>
      </c>
      <c r="AN87" s="23">
        <f>AN89+AN124+AN136</f>
        <v>95540.442</v>
      </c>
      <c r="AO87" s="23">
        <f aca="true" t="shared" si="9" ref="AO87:AO118">IF(BudType&lt;&gt;1,H87*Scale,"")</f>
        <v>88579.62039999999</v>
      </c>
      <c r="AP87" s="23">
        <f>AP89+AP124+AP136</f>
        <v>-6960.357660000012</v>
      </c>
      <c r="AQ87" s="24"/>
    </row>
    <row r="88" spans="1:43" s="25" customFormat="1" ht="15.75">
      <c r="A88" s="45"/>
      <c r="B88" s="56"/>
      <c r="C88" s="21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3"/>
      <c r="AO88" s="23"/>
      <c r="AP88" s="23"/>
      <c r="AQ88" s="24"/>
    </row>
    <row r="89" spans="1:43" s="25" customFormat="1" ht="48" customHeight="1">
      <c r="A89" s="45" t="s">
        <v>146</v>
      </c>
      <c r="B89" s="46" t="s">
        <v>147</v>
      </c>
      <c r="C89" s="21" t="str">
        <f>A89&amp;"00"</f>
        <v>201000000</v>
      </c>
      <c r="D89" s="22">
        <v>14887734</v>
      </c>
      <c r="E89" s="22">
        <v>18815542</v>
      </c>
      <c r="F89" s="22">
        <v>20311500</v>
      </c>
      <c r="G89" s="22">
        <v>31415676</v>
      </c>
      <c r="H89" s="22">
        <v>78477828.23999998</v>
      </c>
      <c r="I89" s="22">
        <f t="shared" si="8"/>
      </c>
      <c r="J89" s="22" t="s">
        <v>10</v>
      </c>
      <c r="K89" s="22">
        <v>85430452</v>
      </c>
      <c r="L89" s="22">
        <v>4463320.2</v>
      </c>
      <c r="M89" s="22">
        <v>4663320.2</v>
      </c>
      <c r="N89" s="22">
        <v>5761093.6</v>
      </c>
      <c r="O89" s="22">
        <v>5644662.6</v>
      </c>
      <c r="P89" s="22">
        <v>5644662.6</v>
      </c>
      <c r="Q89" s="22">
        <v>7526216.8</v>
      </c>
      <c r="R89" s="22">
        <v>6093450</v>
      </c>
      <c r="S89" s="22">
        <v>6093450</v>
      </c>
      <c r="T89" s="22">
        <v>8124600</v>
      </c>
      <c r="U89" s="22">
        <v>9424702.8</v>
      </c>
      <c r="V89" s="22">
        <v>9424702.8</v>
      </c>
      <c r="W89" s="22">
        <v>12566270.4</v>
      </c>
      <c r="X89" s="22">
        <v>4678000.1</v>
      </c>
      <c r="Y89" s="22">
        <v>4376551.88</v>
      </c>
      <c r="Z89" s="22">
        <v>6777378.930000002</v>
      </c>
      <c r="AA89" s="22">
        <v>6174919.689999998</v>
      </c>
      <c r="AB89" s="22">
        <v>6250643.209999999</v>
      </c>
      <c r="AC89" s="22">
        <v>5782614.359999999</v>
      </c>
      <c r="AD89" s="22">
        <v>7545692.94</v>
      </c>
      <c r="AE89" s="22">
        <v>5474682.880000001</v>
      </c>
      <c r="AF89" s="22">
        <v>5515462.13</v>
      </c>
      <c r="AG89" s="22">
        <v>7672338.310000003</v>
      </c>
      <c r="AH89" s="22">
        <v>11065520.470000004</v>
      </c>
      <c r="AI89" s="22">
        <v>7164023.340000006</v>
      </c>
      <c r="AJ89" s="22">
        <v>15831930.910000011</v>
      </c>
      <c r="AK89" s="22">
        <v>18208177.26</v>
      </c>
      <c r="AL89" s="22">
        <v>18535837.950000018</v>
      </c>
      <c r="AM89" s="22">
        <v>25901882.12</v>
      </c>
      <c r="AN89" s="23">
        <f>AN90+AN92+AN105+AN107+AN113+AN116+AN119</f>
        <v>85440.442</v>
      </c>
      <c r="AO89" s="23">
        <v>78478</v>
      </c>
      <c r="AP89" s="23">
        <f>AP91+AP93+AP97+AP106+AP107+AP115+AP118+AP119</f>
        <v>-6962.149820000003</v>
      </c>
      <c r="AQ89" s="24"/>
    </row>
    <row r="90" spans="1:43" ht="47.25" hidden="1">
      <c r="A90" s="40" t="s">
        <v>148</v>
      </c>
      <c r="B90" s="41" t="s">
        <v>149</v>
      </c>
      <c r="C90" s="30" t="str">
        <f>A90&amp;"00"</f>
        <v>201010000</v>
      </c>
      <c r="D90" s="31">
        <v>0</v>
      </c>
      <c r="E90" s="31">
        <v>10000</v>
      </c>
      <c r="F90" s="31">
        <v>0</v>
      </c>
      <c r="G90" s="31">
        <v>0</v>
      </c>
      <c r="H90" s="31">
        <v>0</v>
      </c>
      <c r="I90" s="31">
        <f t="shared" si="8"/>
      </c>
      <c r="J90" s="31" t="s">
        <v>10</v>
      </c>
      <c r="K90" s="31">
        <v>10000</v>
      </c>
      <c r="L90" s="31">
        <v>0</v>
      </c>
      <c r="M90" s="31">
        <v>0</v>
      </c>
      <c r="N90" s="31">
        <v>0</v>
      </c>
      <c r="O90" s="31">
        <v>3000</v>
      </c>
      <c r="P90" s="31">
        <v>3000</v>
      </c>
      <c r="Q90" s="31">
        <v>4000</v>
      </c>
      <c r="R90" s="31">
        <v>0</v>
      </c>
      <c r="S90" s="31">
        <v>0</v>
      </c>
      <c r="T90" s="31">
        <v>0</v>
      </c>
      <c r="U90" s="31">
        <v>0</v>
      </c>
      <c r="V90" s="31">
        <v>0</v>
      </c>
      <c r="W90" s="31">
        <v>0</v>
      </c>
      <c r="X90" s="31">
        <v>0</v>
      </c>
      <c r="Y90" s="31">
        <v>0</v>
      </c>
      <c r="Z90" s="31">
        <v>0</v>
      </c>
      <c r="AA90" s="31">
        <v>0</v>
      </c>
      <c r="AB90" s="31">
        <v>0</v>
      </c>
      <c r="AC90" s="31">
        <v>0</v>
      </c>
      <c r="AD90" s="31">
        <v>0</v>
      </c>
      <c r="AE90" s="31">
        <v>0</v>
      </c>
      <c r="AF90" s="31">
        <v>0</v>
      </c>
      <c r="AG90" s="31">
        <v>0</v>
      </c>
      <c r="AH90" s="31">
        <v>0</v>
      </c>
      <c r="AI90" s="31">
        <v>0</v>
      </c>
      <c r="AJ90" s="31">
        <v>0</v>
      </c>
      <c r="AK90" s="31">
        <v>0</v>
      </c>
      <c r="AL90" s="31">
        <v>0</v>
      </c>
      <c r="AM90" s="31">
        <v>0</v>
      </c>
      <c r="AN90" s="32">
        <f aca="true" t="shared" si="10" ref="AN90:AN106">K90*Scale</f>
        <v>10</v>
      </c>
      <c r="AO90" s="32">
        <f t="shared" si="9"/>
        <v>0</v>
      </c>
      <c r="AP90" s="32">
        <f aca="true" t="shared" si="11" ref="AP90:AP150">AO90-AN90</f>
        <v>-10</v>
      </c>
      <c r="AQ90" s="33"/>
    </row>
    <row r="91" spans="1:43" ht="31.5">
      <c r="A91" s="40" t="s">
        <v>150</v>
      </c>
      <c r="B91" s="41" t="s">
        <v>151</v>
      </c>
      <c r="C91" s="30" t="s">
        <v>152</v>
      </c>
      <c r="D91" s="31">
        <v>0</v>
      </c>
      <c r="E91" s="31">
        <v>10000</v>
      </c>
      <c r="F91" s="31">
        <v>0</v>
      </c>
      <c r="G91" s="31">
        <v>0</v>
      </c>
      <c r="H91" s="31">
        <v>0</v>
      </c>
      <c r="I91" s="31">
        <f t="shared" si="8"/>
      </c>
      <c r="J91" s="31" t="s">
        <v>10</v>
      </c>
      <c r="K91" s="31">
        <v>10000</v>
      </c>
      <c r="L91" s="31">
        <v>0</v>
      </c>
      <c r="M91" s="31">
        <v>0</v>
      </c>
      <c r="N91" s="31">
        <v>0</v>
      </c>
      <c r="O91" s="31">
        <v>3000</v>
      </c>
      <c r="P91" s="31">
        <v>3000</v>
      </c>
      <c r="Q91" s="31">
        <v>4000</v>
      </c>
      <c r="R91" s="31">
        <v>0</v>
      </c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31">
        <v>0</v>
      </c>
      <c r="Z91" s="31">
        <v>0</v>
      </c>
      <c r="AA91" s="31">
        <v>0</v>
      </c>
      <c r="AB91" s="31">
        <v>0</v>
      </c>
      <c r="AC91" s="31">
        <v>0</v>
      </c>
      <c r="AD91" s="31">
        <v>0</v>
      </c>
      <c r="AE91" s="31">
        <v>0</v>
      </c>
      <c r="AF91" s="31">
        <v>0</v>
      </c>
      <c r="AG91" s="31">
        <v>0</v>
      </c>
      <c r="AH91" s="31">
        <v>0</v>
      </c>
      <c r="AI91" s="31">
        <v>0</v>
      </c>
      <c r="AJ91" s="31">
        <v>0</v>
      </c>
      <c r="AK91" s="31">
        <v>0</v>
      </c>
      <c r="AL91" s="31">
        <v>0</v>
      </c>
      <c r="AM91" s="31">
        <v>0</v>
      </c>
      <c r="AN91" s="32">
        <f t="shared" si="10"/>
        <v>10</v>
      </c>
      <c r="AO91" s="32">
        <f t="shared" si="9"/>
        <v>0</v>
      </c>
      <c r="AP91" s="32">
        <f t="shared" si="11"/>
        <v>-10</v>
      </c>
      <c r="AQ91" s="33"/>
    </row>
    <row r="92" spans="1:43" ht="36" customHeight="1">
      <c r="A92" s="40" t="s">
        <v>153</v>
      </c>
      <c r="B92" s="41" t="s">
        <v>154</v>
      </c>
      <c r="C92" s="30" t="str">
        <f aca="true" t="shared" si="12" ref="C92:C100">A92&amp;"00"</f>
        <v>201020000</v>
      </c>
      <c r="D92" s="31">
        <v>14817734</v>
      </c>
      <c r="E92" s="31">
        <v>18125542</v>
      </c>
      <c r="F92" s="31">
        <v>20021500</v>
      </c>
      <c r="G92" s="31">
        <v>25074666</v>
      </c>
      <c r="H92" s="31">
        <v>70918319.01999998</v>
      </c>
      <c r="I92" s="31">
        <f t="shared" si="8"/>
      </c>
      <c r="J92" s="31" t="s">
        <v>10</v>
      </c>
      <c r="K92" s="31">
        <v>78039442</v>
      </c>
      <c r="L92" s="31">
        <v>4442320.2</v>
      </c>
      <c r="M92" s="31">
        <v>4642320.2</v>
      </c>
      <c r="N92" s="31">
        <v>5733093.6</v>
      </c>
      <c r="O92" s="31">
        <v>5437662.6</v>
      </c>
      <c r="P92" s="31">
        <v>5437662.6</v>
      </c>
      <c r="Q92" s="31">
        <v>7250216.8</v>
      </c>
      <c r="R92" s="31">
        <v>6006450</v>
      </c>
      <c r="S92" s="31">
        <v>6006450</v>
      </c>
      <c r="T92" s="31">
        <v>8008600</v>
      </c>
      <c r="U92" s="31">
        <v>7522399.8</v>
      </c>
      <c r="V92" s="31">
        <v>7522399.8</v>
      </c>
      <c r="W92" s="31">
        <v>10029866.4</v>
      </c>
      <c r="X92" s="31">
        <v>4576923.43</v>
      </c>
      <c r="Y92" s="31">
        <v>4053079.51</v>
      </c>
      <c r="Z92" s="31">
        <v>6490398.420000002</v>
      </c>
      <c r="AA92" s="31">
        <v>5882496.709999998</v>
      </c>
      <c r="AB92" s="31">
        <v>5872558.709999999</v>
      </c>
      <c r="AC92" s="31">
        <v>5673572.6899999995</v>
      </c>
      <c r="AD92" s="31">
        <v>7040664.960000001</v>
      </c>
      <c r="AE92" s="31">
        <v>5246776.21</v>
      </c>
      <c r="AF92" s="31">
        <v>5111876.31</v>
      </c>
      <c r="AG92" s="31">
        <v>7560617.050000004</v>
      </c>
      <c r="AH92" s="31">
        <v>6349498.660000005</v>
      </c>
      <c r="AI92" s="31">
        <v>7059856.360000006</v>
      </c>
      <c r="AJ92" s="31">
        <v>15120401.36000001</v>
      </c>
      <c r="AK92" s="31">
        <v>17428628.11</v>
      </c>
      <c r="AL92" s="31">
        <v>17399317.48000002</v>
      </c>
      <c r="AM92" s="31">
        <v>20969972.07</v>
      </c>
      <c r="AN92" s="32">
        <f t="shared" si="10"/>
        <v>78039.442</v>
      </c>
      <c r="AO92" s="32">
        <f t="shared" si="9"/>
        <v>70918.31901999998</v>
      </c>
      <c r="AP92" s="32">
        <f t="shared" si="11"/>
        <v>-7121.122980000015</v>
      </c>
      <c r="AQ92" s="33"/>
    </row>
    <row r="93" spans="1:43" s="53" customFormat="1" ht="45">
      <c r="A93" s="57" t="s">
        <v>155</v>
      </c>
      <c r="B93" s="58" t="s">
        <v>156</v>
      </c>
      <c r="C93" s="49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1">
        <f>AN94+AN95+AN96+AN102</f>
        <v>30600</v>
      </c>
      <c r="AO93" s="51">
        <f>AO94+AO95+AO96+AO102</f>
        <v>22186.98296</v>
      </c>
      <c r="AP93" s="51">
        <f>AP94+AP95+AP96+AP102</f>
        <v>-8413.01704</v>
      </c>
      <c r="AQ93" s="52"/>
    </row>
    <row r="94" spans="1:43" s="53" customFormat="1" ht="30" hidden="1">
      <c r="A94" s="47" t="s">
        <v>157</v>
      </c>
      <c r="B94" s="59" t="s">
        <v>158</v>
      </c>
      <c r="C94" s="49" t="str">
        <f t="shared" si="12"/>
        <v>201020100</v>
      </c>
      <c r="D94" s="50">
        <v>20000</v>
      </c>
      <c r="E94" s="50">
        <v>20000</v>
      </c>
      <c r="F94" s="50">
        <v>20000</v>
      </c>
      <c r="G94" s="50">
        <v>20000</v>
      </c>
      <c r="H94" s="50">
        <v>17595</v>
      </c>
      <c r="I94" s="50">
        <f t="shared" si="8"/>
      </c>
      <c r="J94" s="50" t="s">
        <v>10</v>
      </c>
      <c r="K94" s="50">
        <v>80000</v>
      </c>
      <c r="L94" s="50">
        <v>5000</v>
      </c>
      <c r="M94" s="50">
        <v>5000</v>
      </c>
      <c r="N94" s="50">
        <v>10000</v>
      </c>
      <c r="O94" s="50">
        <v>6000</v>
      </c>
      <c r="P94" s="50">
        <v>6000</v>
      </c>
      <c r="Q94" s="50">
        <v>8000</v>
      </c>
      <c r="R94" s="50">
        <v>6000</v>
      </c>
      <c r="S94" s="50">
        <v>6000</v>
      </c>
      <c r="T94" s="50">
        <v>8000</v>
      </c>
      <c r="U94" s="50">
        <v>6000</v>
      </c>
      <c r="V94" s="50">
        <v>6000</v>
      </c>
      <c r="W94" s="50">
        <v>8000</v>
      </c>
      <c r="X94" s="50">
        <v>4185</v>
      </c>
      <c r="Y94" s="50">
        <v>0</v>
      </c>
      <c r="Z94" s="50">
        <v>1620</v>
      </c>
      <c r="AA94" s="50">
        <v>3780</v>
      </c>
      <c r="AB94" s="50">
        <v>0</v>
      </c>
      <c r="AC94" s="50">
        <v>4050</v>
      </c>
      <c r="AD94" s="50">
        <v>0</v>
      </c>
      <c r="AE94" s="50">
        <v>0</v>
      </c>
      <c r="AF94" s="50">
        <v>0</v>
      </c>
      <c r="AG94" s="50">
        <v>1620</v>
      </c>
      <c r="AH94" s="50">
        <v>0</v>
      </c>
      <c r="AI94" s="50">
        <v>2340</v>
      </c>
      <c r="AJ94" s="50">
        <v>5805</v>
      </c>
      <c r="AK94" s="50">
        <v>7830</v>
      </c>
      <c r="AL94" s="50">
        <v>0</v>
      </c>
      <c r="AM94" s="50">
        <v>3960</v>
      </c>
      <c r="AN94" s="51">
        <f t="shared" si="10"/>
        <v>80</v>
      </c>
      <c r="AO94" s="51">
        <f t="shared" si="9"/>
        <v>17.595</v>
      </c>
      <c r="AP94" s="51">
        <f t="shared" si="11"/>
        <v>-62.405</v>
      </c>
      <c r="AQ94" s="52"/>
    </row>
    <row r="95" spans="1:43" s="53" customFormat="1" ht="15" hidden="1">
      <c r="A95" s="47" t="s">
        <v>159</v>
      </c>
      <c r="B95" s="59" t="s">
        <v>160</v>
      </c>
      <c r="C95" s="49" t="str">
        <f t="shared" si="12"/>
        <v>201020200</v>
      </c>
      <c r="D95" s="50">
        <v>5000000</v>
      </c>
      <c r="E95" s="50">
        <v>7000000</v>
      </c>
      <c r="F95" s="50">
        <v>8000000</v>
      </c>
      <c r="G95" s="50">
        <v>10240000</v>
      </c>
      <c r="H95" s="50">
        <v>22094496.490000002</v>
      </c>
      <c r="I95" s="50">
        <f t="shared" si="8"/>
      </c>
      <c r="J95" s="50" t="s">
        <v>10</v>
      </c>
      <c r="K95" s="50">
        <v>30240000</v>
      </c>
      <c r="L95" s="50">
        <v>1500000</v>
      </c>
      <c r="M95" s="50">
        <v>1700000</v>
      </c>
      <c r="N95" s="50">
        <v>1800000</v>
      </c>
      <c r="O95" s="50">
        <v>2100000</v>
      </c>
      <c r="P95" s="50">
        <v>2100000</v>
      </c>
      <c r="Q95" s="50">
        <v>2800000</v>
      </c>
      <c r="R95" s="50">
        <v>2400000</v>
      </c>
      <c r="S95" s="50">
        <v>2400000</v>
      </c>
      <c r="T95" s="50">
        <v>3200000</v>
      </c>
      <c r="U95" s="50">
        <v>3072000</v>
      </c>
      <c r="V95" s="50">
        <v>3072000</v>
      </c>
      <c r="W95" s="50">
        <v>4096000</v>
      </c>
      <c r="X95" s="50">
        <v>1541538.15</v>
      </c>
      <c r="Y95" s="50">
        <v>426292.61</v>
      </c>
      <c r="Z95" s="50">
        <v>2181535.57</v>
      </c>
      <c r="AA95" s="50">
        <v>2216129.15</v>
      </c>
      <c r="AB95" s="50">
        <v>2315745.88</v>
      </c>
      <c r="AC95" s="50">
        <v>1951698.71</v>
      </c>
      <c r="AD95" s="50">
        <v>2637953.77</v>
      </c>
      <c r="AE95" s="50">
        <v>2001872.08</v>
      </c>
      <c r="AF95" s="50">
        <v>847542.03</v>
      </c>
      <c r="AG95" s="50">
        <v>3027821</v>
      </c>
      <c r="AH95" s="50">
        <v>1459417.66</v>
      </c>
      <c r="AI95" s="50">
        <v>1486949.88</v>
      </c>
      <c r="AJ95" s="50">
        <v>4149366.33</v>
      </c>
      <c r="AK95" s="50">
        <v>6483573.74</v>
      </c>
      <c r="AL95" s="50">
        <v>5487367.88</v>
      </c>
      <c r="AM95" s="50">
        <v>5974188.539999998</v>
      </c>
      <c r="AN95" s="51">
        <f t="shared" si="10"/>
        <v>30240</v>
      </c>
      <c r="AO95" s="51">
        <f t="shared" si="9"/>
        <v>22094.49649</v>
      </c>
      <c r="AP95" s="51">
        <f t="shared" si="11"/>
        <v>-8145.503509999999</v>
      </c>
      <c r="AQ95" s="52"/>
    </row>
    <row r="96" spans="1:43" s="53" customFormat="1" ht="30" hidden="1">
      <c r="A96" s="47" t="s">
        <v>161</v>
      </c>
      <c r="B96" s="59" t="s">
        <v>162</v>
      </c>
      <c r="C96" s="49" t="str">
        <f t="shared" si="12"/>
        <v>201020300</v>
      </c>
      <c r="D96" s="50">
        <v>40000</v>
      </c>
      <c r="E96" s="50">
        <v>60000</v>
      </c>
      <c r="F96" s="50">
        <v>80000</v>
      </c>
      <c r="G96" s="50">
        <v>100000</v>
      </c>
      <c r="H96" s="50">
        <v>12639</v>
      </c>
      <c r="I96" s="50">
        <f t="shared" si="8"/>
      </c>
      <c r="J96" s="50" t="s">
        <v>10</v>
      </c>
      <c r="K96" s="50">
        <v>280000</v>
      </c>
      <c r="L96" s="50">
        <v>10000</v>
      </c>
      <c r="M96" s="50">
        <v>10000</v>
      </c>
      <c r="N96" s="50">
        <v>20000</v>
      </c>
      <c r="O96" s="50">
        <v>18000</v>
      </c>
      <c r="P96" s="50">
        <v>18000</v>
      </c>
      <c r="Q96" s="50">
        <v>24000</v>
      </c>
      <c r="R96" s="50">
        <v>24000</v>
      </c>
      <c r="S96" s="50">
        <v>24000</v>
      </c>
      <c r="T96" s="50">
        <v>32000</v>
      </c>
      <c r="U96" s="50">
        <v>30000</v>
      </c>
      <c r="V96" s="50">
        <v>30000</v>
      </c>
      <c r="W96" s="50">
        <v>40000</v>
      </c>
      <c r="X96" s="50">
        <v>3867</v>
      </c>
      <c r="Y96" s="50">
        <v>3426</v>
      </c>
      <c r="Z96" s="50">
        <v>0</v>
      </c>
      <c r="AA96" s="50">
        <v>1782</v>
      </c>
      <c r="AB96" s="50">
        <v>0</v>
      </c>
      <c r="AC96" s="50">
        <v>0</v>
      </c>
      <c r="AD96" s="50">
        <v>1782</v>
      </c>
      <c r="AE96" s="50">
        <v>0</v>
      </c>
      <c r="AF96" s="50">
        <v>0</v>
      </c>
      <c r="AG96" s="50">
        <v>1782</v>
      </c>
      <c r="AH96" s="50">
        <v>0</v>
      </c>
      <c r="AI96" s="50">
        <v>0</v>
      </c>
      <c r="AJ96" s="50">
        <v>7293</v>
      </c>
      <c r="AK96" s="50">
        <v>1782</v>
      </c>
      <c r="AL96" s="50">
        <v>1782</v>
      </c>
      <c r="AM96" s="50">
        <v>1782</v>
      </c>
      <c r="AN96" s="51">
        <f t="shared" si="10"/>
        <v>280</v>
      </c>
      <c r="AO96" s="51">
        <f t="shared" si="9"/>
        <v>12.639000000000001</v>
      </c>
      <c r="AP96" s="51">
        <f t="shared" si="11"/>
        <v>-267.361</v>
      </c>
      <c r="AQ96" s="52"/>
    </row>
    <row r="97" spans="1:43" s="53" customFormat="1" ht="60" customHeight="1">
      <c r="A97" s="57" t="s">
        <v>163</v>
      </c>
      <c r="B97" s="58" t="s">
        <v>164</v>
      </c>
      <c r="C97" s="49" t="str">
        <f t="shared" si="12"/>
        <v>2010206-2010208, 201024300</v>
      </c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1">
        <f>AN98+AN99+AN100+AN104</f>
        <v>47439.442</v>
      </c>
      <c r="AO97" s="51">
        <v>48732</v>
      </c>
      <c r="AP97" s="51">
        <f>AO97-AN97</f>
        <v>1292.5579999999973</v>
      </c>
      <c r="AQ97" s="52"/>
    </row>
    <row r="98" spans="1:43" s="39" customFormat="1" ht="47.25" hidden="1">
      <c r="A98" s="40" t="s">
        <v>165</v>
      </c>
      <c r="B98" s="43" t="s">
        <v>166</v>
      </c>
      <c r="C98" s="35" t="str">
        <f t="shared" si="12"/>
        <v>201020600</v>
      </c>
      <c r="D98" s="36">
        <v>592734</v>
      </c>
      <c r="E98" s="36">
        <v>707100</v>
      </c>
      <c r="F98" s="36">
        <v>552500</v>
      </c>
      <c r="G98" s="36">
        <v>653666</v>
      </c>
      <c r="H98" s="36">
        <v>1515476.63</v>
      </c>
      <c r="I98" s="36">
        <f t="shared" si="8"/>
      </c>
      <c r="J98" s="36" t="s">
        <v>10</v>
      </c>
      <c r="K98" s="36">
        <v>2506000</v>
      </c>
      <c r="L98" s="36">
        <v>177820.2</v>
      </c>
      <c r="M98" s="36">
        <v>177820.2</v>
      </c>
      <c r="N98" s="36">
        <v>237093.6</v>
      </c>
      <c r="O98" s="36">
        <v>212130</v>
      </c>
      <c r="P98" s="36">
        <v>212130</v>
      </c>
      <c r="Q98" s="36">
        <v>282840</v>
      </c>
      <c r="R98" s="36">
        <v>165750</v>
      </c>
      <c r="S98" s="36">
        <v>165750</v>
      </c>
      <c r="T98" s="36">
        <v>221000</v>
      </c>
      <c r="U98" s="36">
        <v>196099.8</v>
      </c>
      <c r="V98" s="36">
        <v>196099.8</v>
      </c>
      <c r="W98" s="36">
        <v>261466.4</v>
      </c>
      <c r="X98" s="36">
        <v>24263.01</v>
      </c>
      <c r="Y98" s="36">
        <v>83498.77</v>
      </c>
      <c r="Z98" s="36">
        <v>246304.09</v>
      </c>
      <c r="AA98" s="36">
        <v>131297.99</v>
      </c>
      <c r="AB98" s="36">
        <v>74520.22</v>
      </c>
      <c r="AC98" s="36">
        <v>142456.72</v>
      </c>
      <c r="AD98" s="36">
        <v>71349.53</v>
      </c>
      <c r="AE98" s="36">
        <v>74807.16</v>
      </c>
      <c r="AF98" s="36">
        <v>45765.73</v>
      </c>
      <c r="AG98" s="36">
        <v>71901.92</v>
      </c>
      <c r="AH98" s="36">
        <v>213061.51</v>
      </c>
      <c r="AI98" s="36">
        <v>336249.98</v>
      </c>
      <c r="AJ98" s="36">
        <v>354065.87</v>
      </c>
      <c r="AK98" s="36">
        <v>348274.93</v>
      </c>
      <c r="AL98" s="36">
        <v>191922.42</v>
      </c>
      <c r="AM98" s="36">
        <v>621213.41</v>
      </c>
      <c r="AN98" s="37">
        <f t="shared" si="10"/>
        <v>2506</v>
      </c>
      <c r="AO98" s="37">
        <f t="shared" si="9"/>
        <v>1515.47663</v>
      </c>
      <c r="AP98" s="37">
        <f t="shared" si="11"/>
        <v>-990.5233700000001</v>
      </c>
      <c r="AQ98" s="38"/>
    </row>
    <row r="99" spans="1:43" s="39" customFormat="1" ht="47.25" hidden="1">
      <c r="A99" s="40" t="s">
        <v>167</v>
      </c>
      <c r="B99" s="43" t="s">
        <v>168</v>
      </c>
      <c r="C99" s="35" t="str">
        <f t="shared" si="12"/>
        <v>201020700</v>
      </c>
      <c r="D99" s="36">
        <v>150000</v>
      </c>
      <c r="E99" s="36">
        <v>160000</v>
      </c>
      <c r="F99" s="36">
        <v>180000</v>
      </c>
      <c r="G99" s="36">
        <v>494000</v>
      </c>
      <c r="H99" s="36">
        <v>858659.15</v>
      </c>
      <c r="I99" s="36">
        <f t="shared" si="8"/>
      </c>
      <c r="J99" s="36" t="s">
        <v>10</v>
      </c>
      <c r="K99" s="36">
        <v>984000</v>
      </c>
      <c r="L99" s="36">
        <v>45000</v>
      </c>
      <c r="M99" s="36">
        <v>45000</v>
      </c>
      <c r="N99" s="36">
        <v>60000</v>
      </c>
      <c r="O99" s="36">
        <v>48000</v>
      </c>
      <c r="P99" s="36">
        <v>48000</v>
      </c>
      <c r="Q99" s="36">
        <v>64000</v>
      </c>
      <c r="R99" s="36">
        <v>54000</v>
      </c>
      <c r="S99" s="36">
        <v>54000</v>
      </c>
      <c r="T99" s="36">
        <v>72000</v>
      </c>
      <c r="U99" s="36">
        <v>148200</v>
      </c>
      <c r="V99" s="36">
        <v>148200</v>
      </c>
      <c r="W99" s="36">
        <v>197600</v>
      </c>
      <c r="X99" s="36">
        <v>110522.97</v>
      </c>
      <c r="Y99" s="36">
        <v>42865.94</v>
      </c>
      <c r="Z99" s="36">
        <v>58421.34</v>
      </c>
      <c r="AA99" s="36">
        <v>63089.54</v>
      </c>
      <c r="AB99" s="36">
        <v>64733.05</v>
      </c>
      <c r="AC99" s="36">
        <v>99665.99</v>
      </c>
      <c r="AD99" s="36">
        <v>32919.5</v>
      </c>
      <c r="AE99" s="36">
        <v>41321.87</v>
      </c>
      <c r="AF99" s="36">
        <v>130310.08</v>
      </c>
      <c r="AG99" s="36">
        <v>71637.64</v>
      </c>
      <c r="AH99" s="36">
        <v>62971.64</v>
      </c>
      <c r="AI99" s="36">
        <v>80199.59</v>
      </c>
      <c r="AJ99" s="36">
        <v>211810.25</v>
      </c>
      <c r="AK99" s="36">
        <v>227488.58</v>
      </c>
      <c r="AL99" s="36">
        <v>204551.45</v>
      </c>
      <c r="AM99" s="36">
        <v>214808.87</v>
      </c>
      <c r="AN99" s="37">
        <f t="shared" si="10"/>
        <v>984</v>
      </c>
      <c r="AO99" s="37">
        <f t="shared" si="9"/>
        <v>858.6591500000001</v>
      </c>
      <c r="AP99" s="37">
        <f t="shared" si="11"/>
        <v>-125.34084999999993</v>
      </c>
      <c r="AQ99" s="38"/>
    </row>
    <row r="100" spans="1:43" s="39" customFormat="1" ht="32.25" customHeight="1" hidden="1">
      <c r="A100" s="40" t="s">
        <v>169</v>
      </c>
      <c r="B100" s="43" t="s">
        <v>170</v>
      </c>
      <c r="C100" s="35" t="str">
        <f t="shared" si="12"/>
        <v>201020800</v>
      </c>
      <c r="D100" s="36">
        <v>15000</v>
      </c>
      <c r="E100" s="36">
        <v>46442</v>
      </c>
      <c r="F100" s="36">
        <v>30000</v>
      </c>
      <c r="G100" s="36">
        <v>38000</v>
      </c>
      <c r="H100" s="36">
        <v>74501.53</v>
      </c>
      <c r="I100" s="36">
        <f t="shared" si="8"/>
      </c>
      <c r="J100" s="36" t="s">
        <v>10</v>
      </c>
      <c r="K100" s="36">
        <v>129442</v>
      </c>
      <c r="L100" s="36">
        <v>4500</v>
      </c>
      <c r="M100" s="36">
        <v>4500</v>
      </c>
      <c r="N100" s="36">
        <v>6000</v>
      </c>
      <c r="O100" s="36">
        <v>13932.6</v>
      </c>
      <c r="P100" s="36">
        <v>13932.6</v>
      </c>
      <c r="Q100" s="36">
        <v>18576.8</v>
      </c>
      <c r="R100" s="36">
        <v>9000</v>
      </c>
      <c r="S100" s="36">
        <v>9000</v>
      </c>
      <c r="T100" s="36">
        <v>12000</v>
      </c>
      <c r="U100" s="36">
        <v>11400</v>
      </c>
      <c r="V100" s="36">
        <v>11400</v>
      </c>
      <c r="W100" s="36">
        <v>15200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28046.41</v>
      </c>
      <c r="AD100" s="36">
        <v>7626.96</v>
      </c>
      <c r="AE100" s="36">
        <v>7626.96</v>
      </c>
      <c r="AF100" s="36">
        <v>7626.96</v>
      </c>
      <c r="AG100" s="36">
        <v>7858.08</v>
      </c>
      <c r="AH100" s="36">
        <v>7858.08</v>
      </c>
      <c r="AI100" s="36">
        <v>7858.08</v>
      </c>
      <c r="AJ100" s="36">
        <v>0</v>
      </c>
      <c r="AK100" s="36">
        <v>28046.41</v>
      </c>
      <c r="AL100" s="36">
        <v>22880.88</v>
      </c>
      <c r="AM100" s="36">
        <v>23574.24</v>
      </c>
      <c r="AN100" s="37">
        <f t="shared" si="10"/>
        <v>129.442</v>
      </c>
      <c r="AO100" s="37">
        <f t="shared" si="9"/>
        <v>74.50153</v>
      </c>
      <c r="AP100" s="37">
        <f t="shared" si="11"/>
        <v>-54.940470000000005</v>
      </c>
      <c r="AQ100" s="38"/>
    </row>
    <row r="101" spans="1:43" ht="32.25" customHeight="1" hidden="1">
      <c r="A101" s="40" t="s">
        <v>171</v>
      </c>
      <c r="B101" s="44" t="s">
        <v>172</v>
      </c>
      <c r="C101" s="30" t="s">
        <v>173</v>
      </c>
      <c r="D101" s="31">
        <v>0</v>
      </c>
      <c r="E101" s="31">
        <v>0</v>
      </c>
      <c r="F101" s="31">
        <v>0</v>
      </c>
      <c r="G101" s="31">
        <v>0</v>
      </c>
      <c r="H101" s="31">
        <v>62252.47</v>
      </c>
      <c r="I101" s="31">
        <f t="shared" si="8"/>
      </c>
      <c r="J101" s="31" t="s">
        <v>10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0</v>
      </c>
      <c r="U101" s="31">
        <v>0</v>
      </c>
      <c r="V101" s="31">
        <v>0</v>
      </c>
      <c r="W101" s="31">
        <v>0</v>
      </c>
      <c r="X101" s="31">
        <v>59252.47</v>
      </c>
      <c r="Y101" s="31">
        <v>0</v>
      </c>
      <c r="Z101" s="31">
        <v>0</v>
      </c>
      <c r="AA101" s="31">
        <v>0</v>
      </c>
      <c r="AB101" s="31">
        <v>0</v>
      </c>
      <c r="AC101" s="31">
        <v>0</v>
      </c>
      <c r="AD101" s="31">
        <v>0</v>
      </c>
      <c r="AE101" s="31">
        <v>3000</v>
      </c>
      <c r="AF101" s="31">
        <v>0</v>
      </c>
      <c r="AG101" s="31">
        <v>0</v>
      </c>
      <c r="AH101" s="31">
        <v>0</v>
      </c>
      <c r="AI101" s="31">
        <v>0</v>
      </c>
      <c r="AJ101" s="31">
        <v>59252.47</v>
      </c>
      <c r="AK101" s="31">
        <v>0</v>
      </c>
      <c r="AL101" s="31">
        <v>3000</v>
      </c>
      <c r="AM101" s="31">
        <v>0</v>
      </c>
      <c r="AN101" s="32">
        <f t="shared" si="10"/>
        <v>0</v>
      </c>
      <c r="AO101" s="32">
        <f t="shared" si="9"/>
        <v>62.25247</v>
      </c>
      <c r="AP101" s="32">
        <f t="shared" si="11"/>
        <v>62.25247</v>
      </c>
      <c r="AQ101" s="33"/>
    </row>
    <row r="102" spans="1:43" s="39" customFormat="1" ht="31.5" hidden="1">
      <c r="A102" s="40" t="s">
        <v>174</v>
      </c>
      <c r="B102" s="43" t="s">
        <v>175</v>
      </c>
      <c r="C102" s="35" t="str">
        <f>A102&amp;"00"</f>
        <v>201023300</v>
      </c>
      <c r="D102" s="36">
        <v>0</v>
      </c>
      <c r="E102" s="36">
        <v>0</v>
      </c>
      <c r="F102" s="36">
        <v>0</v>
      </c>
      <c r="G102" s="36">
        <v>0</v>
      </c>
      <c r="H102" s="36">
        <v>62252.47</v>
      </c>
      <c r="I102" s="36">
        <f t="shared" si="8"/>
      </c>
      <c r="J102" s="36" t="s">
        <v>10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59252.47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  <c r="AE102" s="36">
        <v>3000</v>
      </c>
      <c r="AF102" s="36">
        <v>0</v>
      </c>
      <c r="AG102" s="36">
        <v>0</v>
      </c>
      <c r="AH102" s="36">
        <v>0</v>
      </c>
      <c r="AI102" s="36">
        <v>0</v>
      </c>
      <c r="AJ102" s="36">
        <v>59252.47</v>
      </c>
      <c r="AK102" s="36">
        <v>0</v>
      </c>
      <c r="AL102" s="36">
        <v>3000</v>
      </c>
      <c r="AM102" s="36">
        <v>0</v>
      </c>
      <c r="AN102" s="37">
        <f t="shared" si="10"/>
        <v>0</v>
      </c>
      <c r="AO102" s="37">
        <f t="shared" si="9"/>
        <v>62.25247</v>
      </c>
      <c r="AP102" s="37">
        <f t="shared" si="11"/>
        <v>62.25247</v>
      </c>
      <c r="AQ102" s="38"/>
    </row>
    <row r="103" spans="1:43" ht="32.25" customHeight="1" hidden="1">
      <c r="A103" s="40" t="s">
        <v>176</v>
      </c>
      <c r="B103" s="44" t="s">
        <v>177</v>
      </c>
      <c r="C103" s="30" t="s">
        <v>178</v>
      </c>
      <c r="D103" s="31">
        <v>9000000</v>
      </c>
      <c r="E103" s="31">
        <v>10132000</v>
      </c>
      <c r="F103" s="31">
        <v>11159000</v>
      </c>
      <c r="G103" s="31">
        <v>13529000</v>
      </c>
      <c r="H103" s="31">
        <v>46282698.749999985</v>
      </c>
      <c r="I103" s="31">
        <f t="shared" si="8"/>
      </c>
      <c r="J103" s="31" t="s">
        <v>10</v>
      </c>
      <c r="K103" s="31">
        <v>43820000</v>
      </c>
      <c r="L103" s="31">
        <v>2700000</v>
      </c>
      <c r="M103" s="31">
        <v>2700000</v>
      </c>
      <c r="N103" s="31">
        <v>3600000</v>
      </c>
      <c r="O103" s="31">
        <v>3039600</v>
      </c>
      <c r="P103" s="31">
        <v>3039600</v>
      </c>
      <c r="Q103" s="31">
        <v>4052800</v>
      </c>
      <c r="R103" s="31">
        <v>3347700</v>
      </c>
      <c r="S103" s="31">
        <v>3347700</v>
      </c>
      <c r="T103" s="31">
        <v>4463600</v>
      </c>
      <c r="U103" s="31">
        <v>4058700</v>
      </c>
      <c r="V103" s="31">
        <v>4058700</v>
      </c>
      <c r="W103" s="31">
        <v>5411600</v>
      </c>
      <c r="X103" s="31">
        <v>2833294.83</v>
      </c>
      <c r="Y103" s="31">
        <v>3496996.19</v>
      </c>
      <c r="Z103" s="31">
        <v>4002517.42</v>
      </c>
      <c r="AA103" s="31">
        <v>3466418.03</v>
      </c>
      <c r="AB103" s="31">
        <v>3417559.56</v>
      </c>
      <c r="AC103" s="31">
        <v>3447654.86</v>
      </c>
      <c r="AD103" s="31">
        <v>4289033.2</v>
      </c>
      <c r="AE103" s="31">
        <v>3118148.14</v>
      </c>
      <c r="AF103" s="31">
        <v>4080631.51</v>
      </c>
      <c r="AG103" s="31">
        <v>4377996.41</v>
      </c>
      <c r="AH103" s="31">
        <v>4606189.770000005</v>
      </c>
      <c r="AI103" s="31">
        <v>5146258.830000006</v>
      </c>
      <c r="AJ103" s="31">
        <v>10332808.44000001</v>
      </c>
      <c r="AK103" s="31">
        <v>10331632.449999997</v>
      </c>
      <c r="AL103" s="31">
        <v>11487812.85000002</v>
      </c>
      <c r="AM103" s="31">
        <v>14130445.010000002</v>
      </c>
      <c r="AN103" s="32">
        <f t="shared" si="10"/>
        <v>43820</v>
      </c>
      <c r="AO103" s="32">
        <f t="shared" si="9"/>
        <v>46282.69874999999</v>
      </c>
      <c r="AP103" s="32">
        <f t="shared" si="11"/>
        <v>2462.6987499999886</v>
      </c>
      <c r="AQ103" s="33"/>
    </row>
    <row r="104" spans="1:43" s="39" customFormat="1" ht="31.5" hidden="1">
      <c r="A104" s="40" t="s">
        <v>179</v>
      </c>
      <c r="B104" s="43" t="s">
        <v>180</v>
      </c>
      <c r="C104" s="35" t="str">
        <f>A104&amp;"00"</f>
        <v>201024300</v>
      </c>
      <c r="D104" s="36">
        <v>9000000</v>
      </c>
      <c r="E104" s="36">
        <v>10132000</v>
      </c>
      <c r="F104" s="36">
        <v>11159000</v>
      </c>
      <c r="G104" s="36">
        <v>13529000</v>
      </c>
      <c r="H104" s="36">
        <v>46282698.749999985</v>
      </c>
      <c r="I104" s="36">
        <f t="shared" si="8"/>
      </c>
      <c r="J104" s="36" t="s">
        <v>10</v>
      </c>
      <c r="K104" s="36">
        <v>43820000</v>
      </c>
      <c r="L104" s="36">
        <v>2700000</v>
      </c>
      <c r="M104" s="36">
        <v>2700000</v>
      </c>
      <c r="N104" s="36">
        <v>3600000</v>
      </c>
      <c r="O104" s="36">
        <v>3039600</v>
      </c>
      <c r="P104" s="36">
        <v>3039600</v>
      </c>
      <c r="Q104" s="36">
        <v>4052800</v>
      </c>
      <c r="R104" s="36">
        <v>3347700</v>
      </c>
      <c r="S104" s="36">
        <v>3347700</v>
      </c>
      <c r="T104" s="36">
        <v>4463600</v>
      </c>
      <c r="U104" s="36">
        <v>4058700</v>
      </c>
      <c r="V104" s="36">
        <v>4058700</v>
      </c>
      <c r="W104" s="36">
        <v>5411600</v>
      </c>
      <c r="X104" s="36">
        <v>2833294.83</v>
      </c>
      <c r="Y104" s="36">
        <v>3496996.19</v>
      </c>
      <c r="Z104" s="36">
        <v>4002517.42</v>
      </c>
      <c r="AA104" s="36">
        <v>3466418.03</v>
      </c>
      <c r="AB104" s="36">
        <v>3417559.56</v>
      </c>
      <c r="AC104" s="36">
        <v>3447654.86</v>
      </c>
      <c r="AD104" s="36">
        <v>4289033.2</v>
      </c>
      <c r="AE104" s="36">
        <v>3118148.14</v>
      </c>
      <c r="AF104" s="36">
        <v>4080631.51</v>
      </c>
      <c r="AG104" s="36">
        <v>4377996.41</v>
      </c>
      <c r="AH104" s="36">
        <v>4606189.770000005</v>
      </c>
      <c r="AI104" s="36">
        <v>5146258.830000006</v>
      </c>
      <c r="AJ104" s="36">
        <v>10332808.44000001</v>
      </c>
      <c r="AK104" s="36">
        <v>10331632.449999997</v>
      </c>
      <c r="AL104" s="36">
        <v>11487812.85000002</v>
      </c>
      <c r="AM104" s="36">
        <v>14130445.010000002</v>
      </c>
      <c r="AN104" s="37">
        <f t="shared" si="10"/>
        <v>43820</v>
      </c>
      <c r="AO104" s="37">
        <f t="shared" si="9"/>
        <v>46282.69874999999</v>
      </c>
      <c r="AP104" s="37">
        <f t="shared" si="11"/>
        <v>2462.6987499999886</v>
      </c>
      <c r="AQ104" s="38"/>
    </row>
    <row r="105" spans="1:43" ht="47.25" hidden="1">
      <c r="A105" s="40" t="s">
        <v>181</v>
      </c>
      <c r="B105" s="41" t="s">
        <v>182</v>
      </c>
      <c r="C105" s="30" t="str">
        <f>A105&amp;"00"</f>
        <v>201040000</v>
      </c>
      <c r="D105" s="31">
        <v>70000</v>
      </c>
      <c r="E105" s="31">
        <v>80000</v>
      </c>
      <c r="F105" s="31">
        <v>90000</v>
      </c>
      <c r="G105" s="31">
        <v>201000</v>
      </c>
      <c r="H105" s="31">
        <v>515077.82</v>
      </c>
      <c r="I105" s="31">
        <f t="shared" si="8"/>
      </c>
      <c r="J105" s="31" t="s">
        <v>10</v>
      </c>
      <c r="K105" s="31">
        <v>441000</v>
      </c>
      <c r="L105" s="31">
        <v>21000</v>
      </c>
      <c r="M105" s="31">
        <v>21000</v>
      </c>
      <c r="N105" s="31">
        <v>28000</v>
      </c>
      <c r="O105" s="31">
        <v>24000</v>
      </c>
      <c r="P105" s="31">
        <v>24000</v>
      </c>
      <c r="Q105" s="31">
        <v>32000</v>
      </c>
      <c r="R105" s="31">
        <v>27000</v>
      </c>
      <c r="S105" s="31">
        <v>27000</v>
      </c>
      <c r="T105" s="31">
        <v>36000</v>
      </c>
      <c r="U105" s="31">
        <v>60300</v>
      </c>
      <c r="V105" s="31">
        <v>60300</v>
      </c>
      <c r="W105" s="31">
        <v>80400</v>
      </c>
      <c r="X105" s="31">
        <v>24166.67</v>
      </c>
      <c r="Y105" s="31">
        <v>49166.67</v>
      </c>
      <c r="Z105" s="31">
        <v>34166.67</v>
      </c>
      <c r="AA105" s="31">
        <v>50833.34</v>
      </c>
      <c r="AB105" s="31">
        <v>22500</v>
      </c>
      <c r="AC105" s="31">
        <v>39166.67</v>
      </c>
      <c r="AD105" s="31">
        <v>55833.34</v>
      </c>
      <c r="AE105" s="31">
        <v>39166.67</v>
      </c>
      <c r="AF105" s="31">
        <v>28155.74</v>
      </c>
      <c r="AG105" s="31">
        <v>39344.26</v>
      </c>
      <c r="AH105" s="31">
        <v>62300.01</v>
      </c>
      <c r="AI105" s="31">
        <v>70277.78</v>
      </c>
      <c r="AJ105" s="31">
        <v>107500.01</v>
      </c>
      <c r="AK105" s="31">
        <v>112500.01</v>
      </c>
      <c r="AL105" s="31">
        <v>123155.75</v>
      </c>
      <c r="AM105" s="31">
        <v>171922.05</v>
      </c>
      <c r="AN105" s="32">
        <f t="shared" si="10"/>
        <v>441</v>
      </c>
      <c r="AO105" s="32">
        <f t="shared" si="9"/>
        <v>515.07782</v>
      </c>
      <c r="AP105" s="32">
        <f t="shared" si="11"/>
        <v>74.07781999999997</v>
      </c>
      <c r="AQ105" s="33"/>
    </row>
    <row r="106" spans="1:43" s="39" customFormat="1" ht="49.5" customHeight="1">
      <c r="A106" s="40" t="s">
        <v>183</v>
      </c>
      <c r="B106" s="41" t="s">
        <v>184</v>
      </c>
      <c r="C106" s="30" t="str">
        <f>A106&amp;"00"</f>
        <v>201040300</v>
      </c>
      <c r="D106" s="31">
        <v>70000</v>
      </c>
      <c r="E106" s="31">
        <v>80000</v>
      </c>
      <c r="F106" s="31">
        <v>90000</v>
      </c>
      <c r="G106" s="31">
        <v>201000</v>
      </c>
      <c r="H106" s="31">
        <v>515077.82</v>
      </c>
      <c r="I106" s="31">
        <f t="shared" si="8"/>
      </c>
      <c r="J106" s="31" t="s">
        <v>10</v>
      </c>
      <c r="K106" s="31">
        <v>441000</v>
      </c>
      <c r="L106" s="31">
        <v>21000</v>
      </c>
      <c r="M106" s="31">
        <v>21000</v>
      </c>
      <c r="N106" s="31">
        <v>28000</v>
      </c>
      <c r="O106" s="31">
        <v>24000</v>
      </c>
      <c r="P106" s="31">
        <v>24000</v>
      </c>
      <c r="Q106" s="31">
        <v>32000</v>
      </c>
      <c r="R106" s="31">
        <v>27000</v>
      </c>
      <c r="S106" s="31">
        <v>27000</v>
      </c>
      <c r="T106" s="31">
        <v>36000</v>
      </c>
      <c r="U106" s="31">
        <v>60300</v>
      </c>
      <c r="V106" s="31">
        <v>60300</v>
      </c>
      <c r="W106" s="31">
        <v>80400</v>
      </c>
      <c r="X106" s="31">
        <v>24166.67</v>
      </c>
      <c r="Y106" s="31">
        <v>49166.67</v>
      </c>
      <c r="Z106" s="31">
        <v>34166.67</v>
      </c>
      <c r="AA106" s="31">
        <v>50833.34</v>
      </c>
      <c r="AB106" s="31">
        <v>22500</v>
      </c>
      <c r="AC106" s="31">
        <v>39166.67</v>
      </c>
      <c r="AD106" s="31">
        <v>55833.34</v>
      </c>
      <c r="AE106" s="31">
        <v>39166.67</v>
      </c>
      <c r="AF106" s="31">
        <v>28155.74</v>
      </c>
      <c r="AG106" s="31">
        <v>39344.26</v>
      </c>
      <c r="AH106" s="31">
        <v>62300.01</v>
      </c>
      <c r="AI106" s="31">
        <v>70277.78</v>
      </c>
      <c r="AJ106" s="31">
        <v>107500.01</v>
      </c>
      <c r="AK106" s="31">
        <v>112500.01</v>
      </c>
      <c r="AL106" s="31">
        <v>123155.75</v>
      </c>
      <c r="AM106" s="31">
        <v>171922.05</v>
      </c>
      <c r="AN106" s="32">
        <f t="shared" si="10"/>
        <v>441</v>
      </c>
      <c r="AO106" s="32">
        <f t="shared" si="9"/>
        <v>515.07782</v>
      </c>
      <c r="AP106" s="32">
        <f t="shared" si="11"/>
        <v>74.07781999999997</v>
      </c>
      <c r="AQ106" s="38"/>
    </row>
    <row r="107" spans="1:43" ht="31.5" hidden="1">
      <c r="A107" s="40" t="s">
        <v>185</v>
      </c>
      <c r="B107" s="41" t="s">
        <v>186</v>
      </c>
      <c r="C107" s="30" t="str">
        <f>A107&amp;"00"</f>
        <v>201060000</v>
      </c>
      <c r="D107" s="31">
        <v>0</v>
      </c>
      <c r="E107" s="31">
        <v>0</v>
      </c>
      <c r="F107" s="31">
        <v>0</v>
      </c>
      <c r="G107" s="31">
        <v>320010</v>
      </c>
      <c r="H107" s="31">
        <v>324270.1</v>
      </c>
      <c r="I107" s="31">
        <f t="shared" si="8"/>
      </c>
      <c r="J107" s="31" t="s">
        <v>10</v>
      </c>
      <c r="K107" s="31">
        <v>320010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1">
        <v>0</v>
      </c>
      <c r="U107" s="31">
        <v>96003</v>
      </c>
      <c r="V107" s="31">
        <v>96003</v>
      </c>
      <c r="W107" s="31">
        <v>128004</v>
      </c>
      <c r="X107" s="31">
        <v>0</v>
      </c>
      <c r="Y107" s="31">
        <v>252039.7</v>
      </c>
      <c r="Z107" s="31">
        <v>21813.2</v>
      </c>
      <c r="AA107" s="31">
        <v>20</v>
      </c>
      <c r="AB107" s="31">
        <v>10950</v>
      </c>
      <c r="AC107" s="31">
        <v>125</v>
      </c>
      <c r="AD107" s="31">
        <v>450</v>
      </c>
      <c r="AE107" s="31">
        <v>13200</v>
      </c>
      <c r="AF107" s="31">
        <v>725</v>
      </c>
      <c r="AG107" s="31">
        <v>13508</v>
      </c>
      <c r="AH107" s="31">
        <v>10700</v>
      </c>
      <c r="AI107" s="31">
        <v>739.2</v>
      </c>
      <c r="AJ107" s="31">
        <v>273852.9</v>
      </c>
      <c r="AK107" s="31">
        <v>11095</v>
      </c>
      <c r="AL107" s="31">
        <v>14375</v>
      </c>
      <c r="AM107" s="31">
        <v>24947.2</v>
      </c>
      <c r="AN107" s="32">
        <v>330</v>
      </c>
      <c r="AO107" s="32">
        <f t="shared" si="9"/>
        <v>324.27009999999996</v>
      </c>
      <c r="AP107" s="32">
        <f t="shared" si="11"/>
        <v>-5.729900000000043</v>
      </c>
      <c r="AQ107" s="33"/>
    </row>
    <row r="108" spans="1:43" ht="15.75">
      <c r="A108" s="40" t="s">
        <v>187</v>
      </c>
      <c r="B108" s="41" t="s">
        <v>188</v>
      </c>
      <c r="C108" s="30" t="s">
        <v>189</v>
      </c>
      <c r="D108" s="31">
        <v>0</v>
      </c>
      <c r="E108" s="31">
        <v>0</v>
      </c>
      <c r="F108" s="31">
        <v>0</v>
      </c>
      <c r="G108" s="31">
        <v>320010</v>
      </c>
      <c r="H108" s="31">
        <v>323795.1</v>
      </c>
      <c r="I108" s="31">
        <f t="shared" si="8"/>
      </c>
      <c r="J108" s="31" t="s">
        <v>10</v>
      </c>
      <c r="K108" s="31">
        <v>320010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96003</v>
      </c>
      <c r="V108" s="31">
        <v>96003</v>
      </c>
      <c r="W108" s="31">
        <v>128004</v>
      </c>
      <c r="X108" s="31">
        <v>0</v>
      </c>
      <c r="Y108" s="31">
        <v>252039.7</v>
      </c>
      <c r="Z108" s="31">
        <v>21688.2</v>
      </c>
      <c r="AA108" s="31">
        <v>20</v>
      </c>
      <c r="AB108" s="31">
        <v>10800</v>
      </c>
      <c r="AC108" s="31">
        <v>0</v>
      </c>
      <c r="AD108" s="31">
        <v>450</v>
      </c>
      <c r="AE108" s="31">
        <v>13200</v>
      </c>
      <c r="AF108" s="31">
        <v>650</v>
      </c>
      <c r="AG108" s="31">
        <v>13508</v>
      </c>
      <c r="AH108" s="31">
        <v>10700</v>
      </c>
      <c r="AI108" s="31">
        <v>739.2</v>
      </c>
      <c r="AJ108" s="31">
        <v>273727.9</v>
      </c>
      <c r="AK108" s="31">
        <v>10820</v>
      </c>
      <c r="AL108" s="31">
        <v>14300</v>
      </c>
      <c r="AM108" s="31">
        <v>24947.2</v>
      </c>
      <c r="AN108" s="32">
        <v>330</v>
      </c>
      <c r="AO108" s="32">
        <f t="shared" si="9"/>
        <v>323.7951</v>
      </c>
      <c r="AP108" s="32">
        <f t="shared" si="11"/>
        <v>-6.204900000000009</v>
      </c>
      <c r="AQ108" s="33"/>
    </row>
    <row r="109" spans="1:43" s="39" customFormat="1" ht="32.25" customHeight="1" hidden="1">
      <c r="A109" s="40" t="s">
        <v>190</v>
      </c>
      <c r="B109" s="43" t="s">
        <v>191</v>
      </c>
      <c r="C109" s="35" t="str">
        <f>A109&amp;"00"</f>
        <v>201062100</v>
      </c>
      <c r="D109" s="36">
        <v>0</v>
      </c>
      <c r="E109" s="36">
        <v>0</v>
      </c>
      <c r="F109" s="36">
        <v>0</v>
      </c>
      <c r="G109" s="36">
        <v>270000</v>
      </c>
      <c r="H109" s="36">
        <v>253947.9</v>
      </c>
      <c r="I109" s="36">
        <f t="shared" si="8"/>
      </c>
      <c r="J109" s="36" t="s">
        <v>10</v>
      </c>
      <c r="K109" s="36">
        <v>270000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81000</v>
      </c>
      <c r="V109" s="36">
        <v>81000</v>
      </c>
      <c r="W109" s="36">
        <v>108000</v>
      </c>
      <c r="X109" s="36">
        <v>0</v>
      </c>
      <c r="Y109" s="36">
        <v>252039.7</v>
      </c>
      <c r="Z109" s="36">
        <v>1088.2</v>
      </c>
      <c r="AA109" s="36">
        <v>20</v>
      </c>
      <c r="AB109" s="36">
        <v>0</v>
      </c>
      <c r="AC109" s="36">
        <v>0</v>
      </c>
      <c r="AD109" s="36">
        <v>0</v>
      </c>
      <c r="AE109" s="36">
        <v>0</v>
      </c>
      <c r="AF109" s="36">
        <v>0</v>
      </c>
      <c r="AG109" s="36">
        <v>0</v>
      </c>
      <c r="AH109" s="36">
        <v>800</v>
      </c>
      <c r="AI109" s="36">
        <v>0</v>
      </c>
      <c r="AJ109" s="36">
        <v>253127.9</v>
      </c>
      <c r="AK109" s="36">
        <v>20</v>
      </c>
      <c r="AL109" s="36">
        <v>0</v>
      </c>
      <c r="AM109" s="36">
        <v>800</v>
      </c>
      <c r="AN109" s="37">
        <f aca="true" t="shared" si="13" ref="AN109:AN118">K109*Scale</f>
        <v>270</v>
      </c>
      <c r="AO109" s="37">
        <f t="shared" si="9"/>
        <v>253.9479</v>
      </c>
      <c r="AP109" s="37">
        <f t="shared" si="11"/>
        <v>-16.052099999999996</v>
      </c>
      <c r="AQ109" s="38"/>
    </row>
    <row r="110" spans="1:43" s="39" customFormat="1" ht="42.75" customHeight="1" hidden="1">
      <c r="A110" s="40" t="s">
        <v>192</v>
      </c>
      <c r="B110" s="43" t="s">
        <v>193</v>
      </c>
      <c r="C110" s="35" t="str">
        <f>A110&amp;"00"</f>
        <v>201062200</v>
      </c>
      <c r="D110" s="36">
        <v>0</v>
      </c>
      <c r="E110" s="36">
        <v>0</v>
      </c>
      <c r="F110" s="36">
        <v>0</v>
      </c>
      <c r="G110" s="36">
        <v>50000</v>
      </c>
      <c r="H110" s="36">
        <v>66000</v>
      </c>
      <c r="I110" s="36">
        <f t="shared" si="8"/>
      </c>
      <c r="J110" s="36" t="s">
        <v>10</v>
      </c>
      <c r="K110" s="36">
        <v>50000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15000</v>
      </c>
      <c r="V110" s="36">
        <v>15000</v>
      </c>
      <c r="W110" s="36">
        <v>20000</v>
      </c>
      <c r="X110" s="36">
        <v>0</v>
      </c>
      <c r="Y110" s="36">
        <v>0</v>
      </c>
      <c r="Z110" s="36">
        <v>19800</v>
      </c>
      <c r="AA110" s="36">
        <v>0</v>
      </c>
      <c r="AB110" s="36">
        <v>9900</v>
      </c>
      <c r="AC110" s="36">
        <v>0</v>
      </c>
      <c r="AD110" s="36">
        <v>0</v>
      </c>
      <c r="AE110" s="36">
        <v>13200</v>
      </c>
      <c r="AF110" s="36">
        <v>0</v>
      </c>
      <c r="AG110" s="36">
        <v>13200</v>
      </c>
      <c r="AH110" s="36">
        <v>9900</v>
      </c>
      <c r="AI110" s="36">
        <v>0</v>
      </c>
      <c r="AJ110" s="36">
        <v>19800</v>
      </c>
      <c r="AK110" s="36">
        <v>9900</v>
      </c>
      <c r="AL110" s="36">
        <v>13200</v>
      </c>
      <c r="AM110" s="36">
        <v>23100</v>
      </c>
      <c r="AN110" s="37">
        <f t="shared" si="13"/>
        <v>50</v>
      </c>
      <c r="AO110" s="37">
        <f t="shared" si="9"/>
        <v>66</v>
      </c>
      <c r="AP110" s="37">
        <f t="shared" si="11"/>
        <v>16</v>
      </c>
      <c r="AQ110" s="38"/>
    </row>
    <row r="111" spans="1:43" s="39" customFormat="1" ht="31.5" hidden="1">
      <c r="A111" s="40" t="s">
        <v>194</v>
      </c>
      <c r="B111" s="43" t="s">
        <v>195</v>
      </c>
      <c r="C111" s="35" t="str">
        <f>A111&amp;"00"</f>
        <v>201062400</v>
      </c>
      <c r="D111" s="36">
        <v>0</v>
      </c>
      <c r="E111" s="36">
        <v>0</v>
      </c>
      <c r="F111" s="36">
        <v>0</v>
      </c>
      <c r="G111" s="36">
        <v>10</v>
      </c>
      <c r="H111" s="36">
        <v>3847.2</v>
      </c>
      <c r="I111" s="36">
        <f t="shared" si="8"/>
      </c>
      <c r="J111" s="36" t="s">
        <v>10</v>
      </c>
      <c r="K111" s="36">
        <v>10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3</v>
      </c>
      <c r="V111" s="36">
        <v>3</v>
      </c>
      <c r="W111" s="36">
        <v>4</v>
      </c>
      <c r="X111" s="36">
        <v>0</v>
      </c>
      <c r="Y111" s="36">
        <v>0</v>
      </c>
      <c r="Z111" s="36">
        <v>800</v>
      </c>
      <c r="AA111" s="36">
        <v>0</v>
      </c>
      <c r="AB111" s="36">
        <v>900</v>
      </c>
      <c r="AC111" s="36">
        <v>0</v>
      </c>
      <c r="AD111" s="36">
        <v>450</v>
      </c>
      <c r="AE111" s="36">
        <v>0</v>
      </c>
      <c r="AF111" s="36">
        <v>650</v>
      </c>
      <c r="AG111" s="36">
        <v>308</v>
      </c>
      <c r="AH111" s="36">
        <v>0</v>
      </c>
      <c r="AI111" s="36">
        <v>739.2</v>
      </c>
      <c r="AJ111" s="36">
        <v>800</v>
      </c>
      <c r="AK111" s="36">
        <v>900</v>
      </c>
      <c r="AL111" s="36">
        <v>1100</v>
      </c>
      <c r="AM111" s="36">
        <v>1047.2</v>
      </c>
      <c r="AN111" s="37">
        <f t="shared" si="13"/>
        <v>0.01</v>
      </c>
      <c r="AO111" s="37">
        <f t="shared" si="9"/>
        <v>3.8472</v>
      </c>
      <c r="AP111" s="37">
        <f t="shared" si="11"/>
        <v>3.8372</v>
      </c>
      <c r="AQ111" s="38"/>
    </row>
    <row r="112" spans="1:43" s="39" customFormat="1" ht="33.75" customHeight="1" hidden="1">
      <c r="A112" s="40" t="s">
        <v>196</v>
      </c>
      <c r="B112" s="43" t="s">
        <v>197</v>
      </c>
      <c r="C112" s="35" t="str">
        <f>A112&amp;"00"</f>
        <v>201065700</v>
      </c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6" t="str">
        <f t="shared" si="8"/>
        <v>СКРЫТЬ</v>
      </c>
      <c r="J112" s="36" t="s">
        <v>10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  <c r="AE112" s="36">
        <v>0</v>
      </c>
      <c r="AF112" s="36">
        <v>0</v>
      </c>
      <c r="AG112" s="36">
        <v>0</v>
      </c>
      <c r="AH112" s="36">
        <v>0</v>
      </c>
      <c r="AI112" s="36">
        <v>0</v>
      </c>
      <c r="AJ112" s="36">
        <v>0</v>
      </c>
      <c r="AK112" s="36">
        <v>0</v>
      </c>
      <c r="AL112" s="36">
        <v>0</v>
      </c>
      <c r="AM112" s="36">
        <v>0</v>
      </c>
      <c r="AN112" s="37">
        <f t="shared" si="13"/>
        <v>0</v>
      </c>
      <c r="AO112" s="37">
        <f t="shared" si="9"/>
        <v>0</v>
      </c>
      <c r="AP112" s="32">
        <f t="shared" si="11"/>
        <v>0</v>
      </c>
      <c r="AQ112" s="38"/>
    </row>
    <row r="113" spans="1:43" ht="31.5" hidden="1">
      <c r="A113" s="40" t="s">
        <v>198</v>
      </c>
      <c r="B113" s="44" t="s">
        <v>199</v>
      </c>
      <c r="C113" s="30" t="str">
        <f>A113&amp;"00"</f>
        <v>201080000</v>
      </c>
      <c r="D113" s="31">
        <v>0</v>
      </c>
      <c r="E113" s="31">
        <v>600000</v>
      </c>
      <c r="F113" s="31">
        <v>200000</v>
      </c>
      <c r="G113" s="31">
        <v>400000</v>
      </c>
      <c r="H113" s="31">
        <v>1261939.12</v>
      </c>
      <c r="I113" s="31">
        <f t="shared" si="8"/>
      </c>
      <c r="J113" s="31" t="s">
        <v>10</v>
      </c>
      <c r="K113" s="31">
        <v>1200000</v>
      </c>
      <c r="L113" s="31">
        <v>0</v>
      </c>
      <c r="M113" s="31">
        <v>0</v>
      </c>
      <c r="N113" s="31">
        <v>0</v>
      </c>
      <c r="O113" s="31">
        <v>180000</v>
      </c>
      <c r="P113" s="31">
        <v>180000</v>
      </c>
      <c r="Q113" s="31">
        <v>240000</v>
      </c>
      <c r="R113" s="31">
        <v>60000</v>
      </c>
      <c r="S113" s="31">
        <v>60000</v>
      </c>
      <c r="T113" s="31">
        <v>80000</v>
      </c>
      <c r="U113" s="31">
        <v>120000</v>
      </c>
      <c r="V113" s="31">
        <v>120000</v>
      </c>
      <c r="W113" s="31">
        <v>160000</v>
      </c>
      <c r="X113" s="31">
        <v>70610</v>
      </c>
      <c r="Y113" s="31">
        <v>22266</v>
      </c>
      <c r="Z113" s="31">
        <v>231000.64</v>
      </c>
      <c r="AA113" s="31">
        <v>233446.84</v>
      </c>
      <c r="AB113" s="31">
        <v>331550</v>
      </c>
      <c r="AC113" s="31">
        <v>5000</v>
      </c>
      <c r="AD113" s="31">
        <v>98744.64</v>
      </c>
      <c r="AE113" s="31">
        <v>49400</v>
      </c>
      <c r="AF113" s="31">
        <v>76400</v>
      </c>
      <c r="AG113" s="31">
        <v>35232</v>
      </c>
      <c r="AH113" s="31">
        <v>90289</v>
      </c>
      <c r="AI113" s="31">
        <v>18000</v>
      </c>
      <c r="AJ113" s="31">
        <v>323876.64</v>
      </c>
      <c r="AK113" s="31">
        <v>569996.84</v>
      </c>
      <c r="AL113" s="31">
        <v>224544.64</v>
      </c>
      <c r="AM113" s="31">
        <v>143521</v>
      </c>
      <c r="AN113" s="32">
        <f t="shared" si="13"/>
        <v>1200</v>
      </c>
      <c r="AO113" s="32">
        <f t="shared" si="9"/>
        <v>1261.9391200000002</v>
      </c>
      <c r="AP113" s="32">
        <f t="shared" si="11"/>
        <v>61.93912000000023</v>
      </c>
      <c r="AQ113" s="33"/>
    </row>
    <row r="114" spans="1:43" ht="42.75" customHeight="1" hidden="1">
      <c r="A114" s="40" t="s">
        <v>200</v>
      </c>
      <c r="B114" s="44" t="s">
        <v>201</v>
      </c>
      <c r="C114" s="30" t="s">
        <v>202</v>
      </c>
      <c r="D114" s="31">
        <v>0</v>
      </c>
      <c r="E114" s="31">
        <v>600000</v>
      </c>
      <c r="F114" s="31">
        <v>200000</v>
      </c>
      <c r="G114" s="31">
        <v>400000</v>
      </c>
      <c r="H114" s="31">
        <v>1261939.12</v>
      </c>
      <c r="I114" s="31">
        <f t="shared" si="8"/>
      </c>
      <c r="J114" s="31" t="s">
        <v>10</v>
      </c>
      <c r="K114" s="31">
        <v>1200000</v>
      </c>
      <c r="L114" s="31">
        <v>0</v>
      </c>
      <c r="M114" s="31">
        <v>0</v>
      </c>
      <c r="N114" s="31">
        <v>0</v>
      </c>
      <c r="O114" s="31">
        <v>180000</v>
      </c>
      <c r="P114" s="31">
        <v>180000</v>
      </c>
      <c r="Q114" s="31">
        <v>240000</v>
      </c>
      <c r="R114" s="31">
        <v>60000</v>
      </c>
      <c r="S114" s="31">
        <v>60000</v>
      </c>
      <c r="T114" s="31">
        <v>80000</v>
      </c>
      <c r="U114" s="31">
        <v>120000</v>
      </c>
      <c r="V114" s="31">
        <v>120000</v>
      </c>
      <c r="W114" s="31">
        <v>160000</v>
      </c>
      <c r="X114" s="31">
        <v>70610</v>
      </c>
      <c r="Y114" s="31">
        <v>22266</v>
      </c>
      <c r="Z114" s="31">
        <v>231000.64</v>
      </c>
      <c r="AA114" s="31">
        <v>233446.84</v>
      </c>
      <c r="AB114" s="31">
        <v>331550</v>
      </c>
      <c r="AC114" s="31">
        <v>5000</v>
      </c>
      <c r="AD114" s="31">
        <v>98744.64</v>
      </c>
      <c r="AE114" s="31">
        <v>49400</v>
      </c>
      <c r="AF114" s="31">
        <v>76400</v>
      </c>
      <c r="AG114" s="31">
        <v>35232</v>
      </c>
      <c r="AH114" s="31">
        <v>90289</v>
      </c>
      <c r="AI114" s="31">
        <v>18000</v>
      </c>
      <c r="AJ114" s="31">
        <v>323876.64</v>
      </c>
      <c r="AK114" s="31">
        <v>569996.84</v>
      </c>
      <c r="AL114" s="31">
        <v>224544.64</v>
      </c>
      <c r="AM114" s="31">
        <v>143521</v>
      </c>
      <c r="AN114" s="32">
        <f t="shared" si="13"/>
        <v>1200</v>
      </c>
      <c r="AO114" s="32">
        <f t="shared" si="9"/>
        <v>1261.9391200000002</v>
      </c>
      <c r="AP114" s="32">
        <f t="shared" si="11"/>
        <v>61.93912000000023</v>
      </c>
      <c r="AQ114" s="33"/>
    </row>
    <row r="115" spans="1:43" s="39" customFormat="1" ht="66.75" customHeight="1">
      <c r="A115" s="40" t="s">
        <v>203</v>
      </c>
      <c r="B115" s="41" t="s">
        <v>204</v>
      </c>
      <c r="C115" s="30" t="str">
        <f>A115&amp;"00"</f>
        <v>201083300</v>
      </c>
      <c r="D115" s="31">
        <v>0</v>
      </c>
      <c r="E115" s="31">
        <v>600000</v>
      </c>
      <c r="F115" s="31">
        <v>200000</v>
      </c>
      <c r="G115" s="31">
        <v>400000</v>
      </c>
      <c r="H115" s="31">
        <v>1261939.12</v>
      </c>
      <c r="I115" s="31">
        <f t="shared" si="8"/>
      </c>
      <c r="J115" s="31" t="s">
        <v>10</v>
      </c>
      <c r="K115" s="31">
        <v>1200000</v>
      </c>
      <c r="L115" s="31">
        <v>0</v>
      </c>
      <c r="M115" s="31">
        <v>0</v>
      </c>
      <c r="N115" s="31">
        <v>0</v>
      </c>
      <c r="O115" s="31">
        <v>180000</v>
      </c>
      <c r="P115" s="31">
        <v>180000</v>
      </c>
      <c r="Q115" s="31">
        <v>240000</v>
      </c>
      <c r="R115" s="31">
        <v>60000</v>
      </c>
      <c r="S115" s="31">
        <v>60000</v>
      </c>
      <c r="T115" s="31">
        <v>80000</v>
      </c>
      <c r="U115" s="31">
        <v>120000</v>
      </c>
      <c r="V115" s="31">
        <v>120000</v>
      </c>
      <c r="W115" s="31">
        <v>160000</v>
      </c>
      <c r="X115" s="31">
        <v>70610</v>
      </c>
      <c r="Y115" s="31">
        <v>22266</v>
      </c>
      <c r="Z115" s="31">
        <v>231000.64</v>
      </c>
      <c r="AA115" s="31">
        <v>233446.84</v>
      </c>
      <c r="AB115" s="31">
        <v>331550</v>
      </c>
      <c r="AC115" s="31">
        <v>5000</v>
      </c>
      <c r="AD115" s="31">
        <v>98744.64</v>
      </c>
      <c r="AE115" s="31">
        <v>49400</v>
      </c>
      <c r="AF115" s="31">
        <v>76400</v>
      </c>
      <c r="AG115" s="31">
        <v>35232</v>
      </c>
      <c r="AH115" s="31">
        <v>90289</v>
      </c>
      <c r="AI115" s="31">
        <v>18000</v>
      </c>
      <c r="AJ115" s="31">
        <v>323876.64</v>
      </c>
      <c r="AK115" s="31">
        <v>569996.84</v>
      </c>
      <c r="AL115" s="31">
        <v>224544.64</v>
      </c>
      <c r="AM115" s="31">
        <v>143521</v>
      </c>
      <c r="AN115" s="32">
        <f t="shared" si="13"/>
        <v>1200</v>
      </c>
      <c r="AO115" s="32">
        <f t="shared" si="9"/>
        <v>1261.9391200000002</v>
      </c>
      <c r="AP115" s="32">
        <f t="shared" si="11"/>
        <v>61.93912000000023</v>
      </c>
      <c r="AQ115" s="38"/>
    </row>
    <row r="116" spans="1:43" ht="32.25" customHeight="1" hidden="1">
      <c r="A116" s="40" t="s">
        <v>205</v>
      </c>
      <c r="B116" s="44" t="s">
        <v>206</v>
      </c>
      <c r="C116" s="30" t="str">
        <f>A116&amp;"00"</f>
        <v>201200000</v>
      </c>
      <c r="D116" s="31">
        <v>0</v>
      </c>
      <c r="E116" s="31">
        <v>0</v>
      </c>
      <c r="F116" s="31">
        <v>0</v>
      </c>
      <c r="G116" s="31">
        <v>5420000</v>
      </c>
      <c r="H116" s="31">
        <v>5456022.18</v>
      </c>
      <c r="I116" s="31">
        <f t="shared" si="8"/>
      </c>
      <c r="J116" s="31" t="s">
        <v>10</v>
      </c>
      <c r="K116" s="31">
        <v>5420000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31">
        <v>0</v>
      </c>
      <c r="U116" s="31">
        <v>1626000</v>
      </c>
      <c r="V116" s="31">
        <v>1626000</v>
      </c>
      <c r="W116" s="31">
        <v>2168000</v>
      </c>
      <c r="X116" s="31">
        <v>6300</v>
      </c>
      <c r="Y116" s="31">
        <v>0</v>
      </c>
      <c r="Z116" s="31">
        <v>0</v>
      </c>
      <c r="AA116" s="31">
        <v>8122.8</v>
      </c>
      <c r="AB116" s="31">
        <v>13084.5</v>
      </c>
      <c r="AC116" s="31">
        <v>64750</v>
      </c>
      <c r="AD116" s="31">
        <v>350000</v>
      </c>
      <c r="AE116" s="31">
        <v>126140</v>
      </c>
      <c r="AF116" s="31">
        <v>298305.08</v>
      </c>
      <c r="AG116" s="31">
        <v>23637</v>
      </c>
      <c r="AH116" s="31">
        <v>4552732.8</v>
      </c>
      <c r="AI116" s="31">
        <v>12950</v>
      </c>
      <c r="AJ116" s="31">
        <v>6300</v>
      </c>
      <c r="AK116" s="31">
        <v>85957.3</v>
      </c>
      <c r="AL116" s="31">
        <v>774445.08</v>
      </c>
      <c r="AM116" s="31">
        <v>4589319.8</v>
      </c>
      <c r="AN116" s="32">
        <f t="shared" si="13"/>
        <v>5420</v>
      </c>
      <c r="AO116" s="32">
        <f t="shared" si="9"/>
        <v>5456.02218</v>
      </c>
      <c r="AP116" s="32">
        <f t="shared" si="11"/>
        <v>36.022179999999935</v>
      </c>
      <c r="AQ116" s="33"/>
    </row>
    <row r="117" spans="1:43" ht="32.25" customHeight="1" hidden="1">
      <c r="A117" s="40" t="s">
        <v>207</v>
      </c>
      <c r="B117" s="44" t="s">
        <v>208</v>
      </c>
      <c r="C117" s="30" t="s">
        <v>209</v>
      </c>
      <c r="D117" s="31">
        <v>0</v>
      </c>
      <c r="E117" s="31">
        <v>0</v>
      </c>
      <c r="F117" s="31">
        <v>0</v>
      </c>
      <c r="G117" s="31">
        <v>5420000</v>
      </c>
      <c r="H117" s="31">
        <v>5456022.18</v>
      </c>
      <c r="I117" s="31">
        <f t="shared" si="8"/>
      </c>
      <c r="J117" s="31" t="s">
        <v>10</v>
      </c>
      <c r="K117" s="31">
        <v>5420000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0</v>
      </c>
      <c r="U117" s="31">
        <v>1626000</v>
      </c>
      <c r="V117" s="31">
        <v>1626000</v>
      </c>
      <c r="W117" s="31">
        <v>2168000</v>
      </c>
      <c r="X117" s="31">
        <v>6300</v>
      </c>
      <c r="Y117" s="31">
        <v>0</v>
      </c>
      <c r="Z117" s="31">
        <v>0</v>
      </c>
      <c r="AA117" s="31">
        <v>8122.8</v>
      </c>
      <c r="AB117" s="31">
        <v>13084.5</v>
      </c>
      <c r="AC117" s="31">
        <v>64750</v>
      </c>
      <c r="AD117" s="31">
        <v>350000</v>
      </c>
      <c r="AE117" s="31">
        <v>126140</v>
      </c>
      <c r="AF117" s="31">
        <v>298305.08</v>
      </c>
      <c r="AG117" s="31">
        <v>23637</v>
      </c>
      <c r="AH117" s="31">
        <v>4552732.8</v>
      </c>
      <c r="AI117" s="31">
        <v>12950</v>
      </c>
      <c r="AJ117" s="31">
        <v>6300</v>
      </c>
      <c r="AK117" s="31">
        <v>85957.3</v>
      </c>
      <c r="AL117" s="31">
        <v>774445.08</v>
      </c>
      <c r="AM117" s="31">
        <v>4589319.8</v>
      </c>
      <c r="AN117" s="32">
        <f t="shared" si="13"/>
        <v>5420</v>
      </c>
      <c r="AO117" s="32">
        <f t="shared" si="9"/>
        <v>5456.02218</v>
      </c>
      <c r="AP117" s="32">
        <f t="shared" si="11"/>
        <v>36.022179999999935</v>
      </c>
      <c r="AQ117" s="33"/>
    </row>
    <row r="118" spans="1:43" s="39" customFormat="1" ht="34.5" customHeight="1">
      <c r="A118" s="40" t="s">
        <v>210</v>
      </c>
      <c r="B118" s="41" t="s">
        <v>211</v>
      </c>
      <c r="C118" s="30" t="str">
        <f>A118&amp;"00"</f>
        <v>201203100</v>
      </c>
      <c r="D118" s="31">
        <v>0</v>
      </c>
      <c r="E118" s="31">
        <v>0</v>
      </c>
      <c r="F118" s="31">
        <v>0</v>
      </c>
      <c r="G118" s="31">
        <v>5420000</v>
      </c>
      <c r="H118" s="31">
        <v>5456022.18</v>
      </c>
      <c r="I118" s="31">
        <f t="shared" si="8"/>
      </c>
      <c r="J118" s="31" t="s">
        <v>10</v>
      </c>
      <c r="K118" s="31">
        <v>5420000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  <c r="T118" s="31">
        <v>0</v>
      </c>
      <c r="U118" s="31">
        <v>1626000</v>
      </c>
      <c r="V118" s="31">
        <v>1626000</v>
      </c>
      <c r="W118" s="31">
        <v>2168000</v>
      </c>
      <c r="X118" s="31">
        <v>6300</v>
      </c>
      <c r="Y118" s="31">
        <v>0</v>
      </c>
      <c r="Z118" s="31">
        <v>0</v>
      </c>
      <c r="AA118" s="31">
        <v>8122.8</v>
      </c>
      <c r="AB118" s="31">
        <v>13084.5</v>
      </c>
      <c r="AC118" s="31">
        <v>64750</v>
      </c>
      <c r="AD118" s="31">
        <v>350000</v>
      </c>
      <c r="AE118" s="31">
        <v>126140</v>
      </c>
      <c r="AF118" s="31">
        <v>298305.08</v>
      </c>
      <c r="AG118" s="31">
        <v>23637</v>
      </c>
      <c r="AH118" s="31">
        <v>4552732.8</v>
      </c>
      <c r="AI118" s="31">
        <v>12950</v>
      </c>
      <c r="AJ118" s="31">
        <v>6300</v>
      </c>
      <c r="AK118" s="31">
        <v>85957.3</v>
      </c>
      <c r="AL118" s="31">
        <v>774445.08</v>
      </c>
      <c r="AM118" s="31">
        <v>4589319.8</v>
      </c>
      <c r="AN118" s="32">
        <f t="shared" si="13"/>
        <v>5420</v>
      </c>
      <c r="AO118" s="32">
        <f t="shared" si="9"/>
        <v>5456.02218</v>
      </c>
      <c r="AP118" s="32">
        <f t="shared" si="11"/>
        <v>36.022179999999935</v>
      </c>
      <c r="AQ118" s="38"/>
    </row>
    <row r="119" spans="1:43" s="39" customFormat="1" ht="63" customHeight="1">
      <c r="A119" s="40" t="s">
        <v>212</v>
      </c>
      <c r="B119" s="41" t="s">
        <v>213</v>
      </c>
      <c r="C119" s="35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2">
        <v>0</v>
      </c>
      <c r="AO119" s="32">
        <v>2</v>
      </c>
      <c r="AP119" s="37">
        <f t="shared" si="11"/>
        <v>2</v>
      </c>
      <c r="AQ119" s="38"/>
    </row>
    <row r="120" spans="1:43" s="39" customFormat="1" ht="31.5" hidden="1">
      <c r="A120" s="45" t="s">
        <v>214</v>
      </c>
      <c r="B120" s="46" t="s">
        <v>215</v>
      </c>
      <c r="C120" s="35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60">
        <f aca="true" t="shared" si="14" ref="AN120:AP121">AN121</f>
        <v>0</v>
      </c>
      <c r="AO120" s="60">
        <f t="shared" si="14"/>
        <v>0</v>
      </c>
      <c r="AP120" s="60">
        <f t="shared" si="14"/>
        <v>0</v>
      </c>
      <c r="AQ120" s="38"/>
    </row>
    <row r="121" spans="1:43" s="39" customFormat="1" ht="47.25" hidden="1">
      <c r="A121" s="40" t="s">
        <v>216</v>
      </c>
      <c r="B121" s="44" t="s">
        <v>217</v>
      </c>
      <c r="C121" s="35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61">
        <f t="shared" si="14"/>
        <v>0</v>
      </c>
      <c r="AO121" s="61">
        <f t="shared" si="14"/>
        <v>0</v>
      </c>
      <c r="AP121" s="61">
        <f t="shared" si="14"/>
        <v>0</v>
      </c>
      <c r="AQ121" s="38"/>
    </row>
    <row r="122" spans="1:43" s="39" customFormat="1" ht="47.25" hidden="1">
      <c r="A122" s="40" t="s">
        <v>218</v>
      </c>
      <c r="B122" s="43" t="s">
        <v>219</v>
      </c>
      <c r="C122" s="35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7"/>
      <c r="AO122" s="37"/>
      <c r="AP122" s="37"/>
      <c r="AQ122" s="38"/>
    </row>
    <row r="123" spans="1:43" s="39" customFormat="1" ht="15.75">
      <c r="A123" s="40"/>
      <c r="B123" s="43"/>
      <c r="C123" s="35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7"/>
      <c r="AO123" s="37"/>
      <c r="AP123" s="37"/>
      <c r="AQ123" s="38"/>
    </row>
    <row r="124" spans="1:43" s="25" customFormat="1" ht="15.75">
      <c r="A124" s="45" t="s">
        <v>220</v>
      </c>
      <c r="B124" s="62" t="s">
        <v>221</v>
      </c>
      <c r="C124" s="21" t="str">
        <f>A124&amp;"00"</f>
        <v>207000000</v>
      </c>
      <c r="D124" s="22">
        <v>1620000</v>
      </c>
      <c r="E124" s="22">
        <v>1730000</v>
      </c>
      <c r="F124" s="22">
        <v>1840000</v>
      </c>
      <c r="G124" s="22">
        <v>2110000</v>
      </c>
      <c r="H124" s="22">
        <v>6365769.87</v>
      </c>
      <c r="I124" s="22">
        <f aca="true" t="shared" si="15" ref="I124:I134">IF(AND((D124+E124+F124+G124)=0,H124=0),"СКРЫТЬ","")</f>
      </c>
      <c r="J124" s="22" t="s">
        <v>10</v>
      </c>
      <c r="K124" s="22">
        <v>7300000</v>
      </c>
      <c r="L124" s="22">
        <v>510000</v>
      </c>
      <c r="M124" s="22">
        <v>505000</v>
      </c>
      <c r="N124" s="22">
        <v>605000</v>
      </c>
      <c r="O124" s="22">
        <v>519000</v>
      </c>
      <c r="P124" s="22">
        <v>519000</v>
      </c>
      <c r="Q124" s="22">
        <v>692000</v>
      </c>
      <c r="R124" s="22">
        <v>552000</v>
      </c>
      <c r="S124" s="22">
        <v>552000</v>
      </c>
      <c r="T124" s="22">
        <v>736000</v>
      </c>
      <c r="U124" s="22">
        <v>633000</v>
      </c>
      <c r="V124" s="22">
        <v>633000</v>
      </c>
      <c r="W124" s="22">
        <v>844000</v>
      </c>
      <c r="X124" s="22">
        <v>416894.92</v>
      </c>
      <c r="Y124" s="22">
        <v>457879.43</v>
      </c>
      <c r="Z124" s="22">
        <v>513960.58</v>
      </c>
      <c r="AA124" s="22">
        <v>496406.35</v>
      </c>
      <c r="AB124" s="22">
        <v>499520.64</v>
      </c>
      <c r="AC124" s="22">
        <v>517138.69</v>
      </c>
      <c r="AD124" s="22">
        <v>547994.95</v>
      </c>
      <c r="AE124" s="22">
        <v>597562.46</v>
      </c>
      <c r="AF124" s="22">
        <v>491298.72</v>
      </c>
      <c r="AG124" s="22">
        <v>530603.72</v>
      </c>
      <c r="AH124" s="22">
        <v>564767.07</v>
      </c>
      <c r="AI124" s="22">
        <v>731742.34</v>
      </c>
      <c r="AJ124" s="22">
        <v>1388734.93</v>
      </c>
      <c r="AK124" s="22">
        <v>1513065.68</v>
      </c>
      <c r="AL124" s="22">
        <v>1636856.13</v>
      </c>
      <c r="AM124" s="22">
        <v>1827113.13</v>
      </c>
      <c r="AN124" s="23">
        <f aca="true" t="shared" si="16" ref="AN124:AN138">K124*Scale</f>
        <v>7300</v>
      </c>
      <c r="AO124" s="23">
        <f aca="true" t="shared" si="17" ref="AO124:AO138">IF(BudType&lt;&gt;1,H124*Scale,"")</f>
        <v>6365.76987</v>
      </c>
      <c r="AP124" s="23">
        <f t="shared" si="11"/>
        <v>-934.2301299999999</v>
      </c>
      <c r="AQ124" s="24"/>
    </row>
    <row r="125" spans="1:43" ht="46.5" customHeight="1">
      <c r="A125" s="40" t="s">
        <v>222</v>
      </c>
      <c r="B125" s="41" t="s">
        <v>223</v>
      </c>
      <c r="C125" s="30" t="str">
        <f>A125&amp;"00"</f>
        <v>207030000</v>
      </c>
      <c r="D125" s="31">
        <v>1620000</v>
      </c>
      <c r="E125" s="31">
        <v>1730000</v>
      </c>
      <c r="F125" s="31">
        <v>1840000</v>
      </c>
      <c r="G125" s="31">
        <v>2110000</v>
      </c>
      <c r="H125" s="31">
        <v>6327086.7</v>
      </c>
      <c r="I125" s="31">
        <f t="shared" si="15"/>
      </c>
      <c r="J125" s="31" t="s">
        <v>10</v>
      </c>
      <c r="K125" s="31">
        <v>7300000</v>
      </c>
      <c r="L125" s="31">
        <v>510000</v>
      </c>
      <c r="M125" s="31">
        <v>505000</v>
      </c>
      <c r="N125" s="31">
        <v>605000</v>
      </c>
      <c r="O125" s="31">
        <v>519000</v>
      </c>
      <c r="P125" s="31">
        <v>519000</v>
      </c>
      <c r="Q125" s="31">
        <v>692000</v>
      </c>
      <c r="R125" s="31">
        <v>552000</v>
      </c>
      <c r="S125" s="31">
        <v>552000</v>
      </c>
      <c r="T125" s="31">
        <v>736000</v>
      </c>
      <c r="U125" s="31">
        <v>633000</v>
      </c>
      <c r="V125" s="31">
        <v>633000</v>
      </c>
      <c r="W125" s="31">
        <v>844000</v>
      </c>
      <c r="X125" s="31">
        <v>416894.92</v>
      </c>
      <c r="Y125" s="31">
        <v>457879.43</v>
      </c>
      <c r="Z125" s="31">
        <v>513960.58</v>
      </c>
      <c r="AA125" s="31">
        <v>496406.35</v>
      </c>
      <c r="AB125" s="31">
        <v>499520.64</v>
      </c>
      <c r="AC125" s="31">
        <v>517138.69</v>
      </c>
      <c r="AD125" s="31">
        <v>547994.95</v>
      </c>
      <c r="AE125" s="31">
        <v>597562.46</v>
      </c>
      <c r="AF125" s="31">
        <v>491298.72</v>
      </c>
      <c r="AG125" s="31">
        <v>530603.72</v>
      </c>
      <c r="AH125" s="31">
        <v>564767.07</v>
      </c>
      <c r="AI125" s="31">
        <v>693059.17</v>
      </c>
      <c r="AJ125" s="31">
        <v>1388734.93</v>
      </c>
      <c r="AK125" s="31">
        <v>1513065.68</v>
      </c>
      <c r="AL125" s="31">
        <v>1636856.13</v>
      </c>
      <c r="AM125" s="31">
        <v>1788429.96</v>
      </c>
      <c r="AN125" s="32">
        <f t="shared" si="16"/>
        <v>7300</v>
      </c>
      <c r="AO125" s="32">
        <f t="shared" si="17"/>
        <v>6327.086700000001</v>
      </c>
      <c r="AP125" s="32">
        <f t="shared" si="11"/>
        <v>-972.9132999999993</v>
      </c>
      <c r="AQ125" s="33"/>
    </row>
    <row r="126" spans="1:43" s="39" customFormat="1" ht="78.75" hidden="1">
      <c r="A126" s="40" t="s">
        <v>224</v>
      </c>
      <c r="B126" s="42" t="s">
        <v>225</v>
      </c>
      <c r="C126" s="35" t="s">
        <v>226</v>
      </c>
      <c r="D126" s="36">
        <v>20000</v>
      </c>
      <c r="E126" s="36">
        <v>30000</v>
      </c>
      <c r="F126" s="36">
        <v>40000</v>
      </c>
      <c r="G126" s="36">
        <v>50000</v>
      </c>
      <c r="H126" s="36">
        <v>214596.06</v>
      </c>
      <c r="I126" s="36">
        <f t="shared" si="15"/>
      </c>
      <c r="J126" s="36" t="s">
        <v>10</v>
      </c>
      <c r="K126" s="36">
        <v>140000</v>
      </c>
      <c r="L126" s="36">
        <v>10000</v>
      </c>
      <c r="M126" s="36">
        <v>5000</v>
      </c>
      <c r="N126" s="36">
        <v>5000</v>
      </c>
      <c r="O126" s="36">
        <v>9000</v>
      </c>
      <c r="P126" s="36">
        <v>9000</v>
      </c>
      <c r="Q126" s="36">
        <v>12000</v>
      </c>
      <c r="R126" s="36">
        <v>12000</v>
      </c>
      <c r="S126" s="36">
        <v>12000</v>
      </c>
      <c r="T126" s="36">
        <v>16000</v>
      </c>
      <c r="U126" s="36">
        <v>15000</v>
      </c>
      <c r="V126" s="36">
        <v>15000</v>
      </c>
      <c r="W126" s="36">
        <v>20000</v>
      </c>
      <c r="X126" s="36">
        <v>6586.12</v>
      </c>
      <c r="Y126" s="36">
        <v>2412.31</v>
      </c>
      <c r="Z126" s="36">
        <v>31605.36</v>
      </c>
      <c r="AA126" s="36">
        <v>11269.57</v>
      </c>
      <c r="AB126" s="36">
        <v>35063.68</v>
      </c>
      <c r="AC126" s="36">
        <v>17733.61</v>
      </c>
      <c r="AD126" s="36">
        <v>8265.04</v>
      </c>
      <c r="AE126" s="36">
        <v>6988.85</v>
      </c>
      <c r="AF126" s="36">
        <v>12738.22</v>
      </c>
      <c r="AG126" s="36">
        <v>39113.95</v>
      </c>
      <c r="AH126" s="36">
        <v>20687.97</v>
      </c>
      <c r="AI126" s="36">
        <v>22131.38</v>
      </c>
      <c r="AJ126" s="36">
        <v>40603.79</v>
      </c>
      <c r="AK126" s="36">
        <v>64066.86</v>
      </c>
      <c r="AL126" s="36">
        <v>27992.11</v>
      </c>
      <c r="AM126" s="36">
        <v>81933.3</v>
      </c>
      <c r="AN126" s="37">
        <f t="shared" si="16"/>
        <v>140</v>
      </c>
      <c r="AO126" s="37">
        <f t="shared" si="17"/>
        <v>214.59606</v>
      </c>
      <c r="AP126" s="37">
        <f t="shared" si="11"/>
        <v>74.59606</v>
      </c>
      <c r="AQ126" s="38"/>
    </row>
    <row r="127" spans="1:43" s="39" customFormat="1" ht="63.75" customHeight="1" hidden="1">
      <c r="A127" s="40" t="s">
        <v>227</v>
      </c>
      <c r="B127" s="42" t="s">
        <v>228</v>
      </c>
      <c r="C127" s="35" t="str">
        <f>A127&amp;"00"</f>
        <v>207031100</v>
      </c>
      <c r="D127" s="36">
        <v>10000</v>
      </c>
      <c r="E127" s="36">
        <v>15000</v>
      </c>
      <c r="F127" s="36">
        <v>20000</v>
      </c>
      <c r="G127" s="36">
        <v>25000</v>
      </c>
      <c r="H127" s="36">
        <v>64368.89</v>
      </c>
      <c r="I127" s="36">
        <f t="shared" si="15"/>
      </c>
      <c r="J127" s="36" t="s">
        <v>10</v>
      </c>
      <c r="K127" s="36">
        <v>70000</v>
      </c>
      <c r="L127" s="36">
        <v>5000</v>
      </c>
      <c r="M127" s="36">
        <v>0</v>
      </c>
      <c r="N127" s="36">
        <v>5000</v>
      </c>
      <c r="O127" s="36">
        <v>4500</v>
      </c>
      <c r="P127" s="36">
        <v>4500</v>
      </c>
      <c r="Q127" s="36">
        <v>6000</v>
      </c>
      <c r="R127" s="36">
        <v>6000</v>
      </c>
      <c r="S127" s="36">
        <v>6000</v>
      </c>
      <c r="T127" s="36">
        <v>8000</v>
      </c>
      <c r="U127" s="36">
        <v>7500</v>
      </c>
      <c r="V127" s="36">
        <v>7500</v>
      </c>
      <c r="W127" s="36">
        <v>10000</v>
      </c>
      <c r="X127" s="36">
        <v>586.12</v>
      </c>
      <c r="Y127" s="36">
        <v>2412.31</v>
      </c>
      <c r="Z127" s="36">
        <v>23205.36</v>
      </c>
      <c r="AA127" s="36">
        <v>3849.57</v>
      </c>
      <c r="AB127" s="36">
        <v>2063.68</v>
      </c>
      <c r="AC127" s="36">
        <v>2776.09</v>
      </c>
      <c r="AD127" s="36">
        <v>5265.04</v>
      </c>
      <c r="AE127" s="36">
        <v>6735</v>
      </c>
      <c r="AF127" s="36">
        <v>4650</v>
      </c>
      <c r="AG127" s="36">
        <v>2682.31</v>
      </c>
      <c r="AH127" s="36">
        <v>6600</v>
      </c>
      <c r="AI127" s="36">
        <v>3543.41</v>
      </c>
      <c r="AJ127" s="36">
        <v>26203.79</v>
      </c>
      <c r="AK127" s="36">
        <v>8689.34</v>
      </c>
      <c r="AL127" s="36">
        <v>16650.04</v>
      </c>
      <c r="AM127" s="36">
        <v>12825.72</v>
      </c>
      <c r="AN127" s="37">
        <f t="shared" si="16"/>
        <v>70</v>
      </c>
      <c r="AO127" s="37">
        <f t="shared" si="17"/>
        <v>64.36889000000001</v>
      </c>
      <c r="AP127" s="37">
        <f t="shared" si="11"/>
        <v>-5.6311099999999925</v>
      </c>
      <c r="AQ127" s="38"/>
    </row>
    <row r="128" spans="1:43" s="39" customFormat="1" ht="32.25" customHeight="1" hidden="1">
      <c r="A128" s="40" t="s">
        <v>229</v>
      </c>
      <c r="B128" s="42" t="s">
        <v>230</v>
      </c>
      <c r="C128" s="35" t="str">
        <f>A128&amp;"00"</f>
        <v>207031200</v>
      </c>
      <c r="D128" s="36">
        <v>0</v>
      </c>
      <c r="E128" s="36">
        <v>0</v>
      </c>
      <c r="F128" s="36">
        <v>0</v>
      </c>
      <c r="G128" s="36">
        <v>0</v>
      </c>
      <c r="H128" s="36">
        <v>32606.15</v>
      </c>
      <c r="I128" s="36">
        <f t="shared" si="15"/>
      </c>
      <c r="J128" s="36" t="s">
        <v>10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  <c r="R128" s="36">
        <v>0</v>
      </c>
      <c r="S128" s="36">
        <v>0</v>
      </c>
      <c r="T128" s="36">
        <v>0</v>
      </c>
      <c r="U128" s="36">
        <v>0</v>
      </c>
      <c r="V128" s="36">
        <v>0</v>
      </c>
      <c r="W128" s="36">
        <v>0</v>
      </c>
      <c r="X128" s="36">
        <v>3000</v>
      </c>
      <c r="Y128" s="36">
        <v>-3000</v>
      </c>
      <c r="Z128" s="36">
        <v>0</v>
      </c>
      <c r="AA128" s="36">
        <v>0</v>
      </c>
      <c r="AB128" s="36">
        <v>30000</v>
      </c>
      <c r="AC128" s="36">
        <v>0</v>
      </c>
      <c r="AD128" s="36">
        <v>0</v>
      </c>
      <c r="AE128" s="36">
        <v>253.85</v>
      </c>
      <c r="AF128" s="36">
        <v>588.22</v>
      </c>
      <c r="AG128" s="36">
        <v>588.14</v>
      </c>
      <c r="AH128" s="36">
        <v>587.97</v>
      </c>
      <c r="AI128" s="36">
        <v>587.97</v>
      </c>
      <c r="AJ128" s="36">
        <v>0</v>
      </c>
      <c r="AK128" s="36">
        <v>30000</v>
      </c>
      <c r="AL128" s="36">
        <v>842.07</v>
      </c>
      <c r="AM128" s="36">
        <v>1764.08</v>
      </c>
      <c r="AN128" s="37">
        <f t="shared" si="16"/>
        <v>0</v>
      </c>
      <c r="AO128" s="37">
        <f t="shared" si="17"/>
        <v>32.60615</v>
      </c>
      <c r="AP128" s="37">
        <f t="shared" si="11"/>
        <v>32.60615</v>
      </c>
      <c r="AQ128" s="38"/>
    </row>
    <row r="129" spans="1:43" s="39" customFormat="1" ht="42.75" customHeight="1" hidden="1">
      <c r="A129" s="40" t="s">
        <v>231</v>
      </c>
      <c r="B129" s="42" t="s">
        <v>232</v>
      </c>
      <c r="C129" s="35" t="str">
        <f>A129&amp;"00"</f>
        <v>207031300</v>
      </c>
      <c r="D129" s="36">
        <v>10000</v>
      </c>
      <c r="E129" s="36">
        <v>15000</v>
      </c>
      <c r="F129" s="36">
        <v>20000</v>
      </c>
      <c r="G129" s="36">
        <v>25000</v>
      </c>
      <c r="H129" s="36">
        <v>117621.02</v>
      </c>
      <c r="I129" s="36">
        <f t="shared" si="15"/>
      </c>
      <c r="J129" s="36" t="s">
        <v>10</v>
      </c>
      <c r="K129" s="36">
        <v>70000</v>
      </c>
      <c r="L129" s="36">
        <v>5000</v>
      </c>
      <c r="M129" s="36">
        <v>5000</v>
      </c>
      <c r="N129" s="36">
        <v>0</v>
      </c>
      <c r="O129" s="36">
        <v>4500</v>
      </c>
      <c r="P129" s="36">
        <v>4500</v>
      </c>
      <c r="Q129" s="36">
        <v>6000</v>
      </c>
      <c r="R129" s="36">
        <v>6000</v>
      </c>
      <c r="S129" s="36">
        <v>6000</v>
      </c>
      <c r="T129" s="36">
        <v>8000</v>
      </c>
      <c r="U129" s="36">
        <v>7500</v>
      </c>
      <c r="V129" s="36">
        <v>7500</v>
      </c>
      <c r="W129" s="36">
        <v>10000</v>
      </c>
      <c r="X129" s="36">
        <v>3000</v>
      </c>
      <c r="Y129" s="36">
        <v>3000</v>
      </c>
      <c r="Z129" s="36">
        <v>8400</v>
      </c>
      <c r="AA129" s="36">
        <v>7420</v>
      </c>
      <c r="AB129" s="36">
        <v>3000</v>
      </c>
      <c r="AC129" s="36">
        <v>14957.52</v>
      </c>
      <c r="AD129" s="36">
        <v>3000</v>
      </c>
      <c r="AE129" s="36">
        <v>0</v>
      </c>
      <c r="AF129" s="36">
        <v>7500</v>
      </c>
      <c r="AG129" s="36">
        <v>35843.5</v>
      </c>
      <c r="AH129" s="36">
        <v>13500</v>
      </c>
      <c r="AI129" s="36">
        <v>18000</v>
      </c>
      <c r="AJ129" s="36">
        <v>14400</v>
      </c>
      <c r="AK129" s="36">
        <v>25377.52</v>
      </c>
      <c r="AL129" s="36">
        <v>10500</v>
      </c>
      <c r="AM129" s="36">
        <v>67343.5</v>
      </c>
      <c r="AN129" s="37">
        <f t="shared" si="16"/>
        <v>70</v>
      </c>
      <c r="AO129" s="37">
        <f t="shared" si="17"/>
        <v>117.62102</v>
      </c>
      <c r="AP129" s="37">
        <f t="shared" si="11"/>
        <v>47.62102</v>
      </c>
      <c r="AQ129" s="38"/>
    </row>
    <row r="130" spans="1:43" ht="31.5" hidden="1">
      <c r="A130" s="40" t="s">
        <v>233</v>
      </c>
      <c r="B130" s="41" t="s">
        <v>234</v>
      </c>
      <c r="C130" s="30" t="s">
        <v>235</v>
      </c>
      <c r="D130" s="31">
        <v>1600000</v>
      </c>
      <c r="E130" s="31">
        <v>1700000</v>
      </c>
      <c r="F130" s="31">
        <v>1800000</v>
      </c>
      <c r="G130" s="31">
        <v>2060000</v>
      </c>
      <c r="H130" s="31">
        <v>6112490.640000001</v>
      </c>
      <c r="I130" s="31">
        <f t="shared" si="15"/>
      </c>
      <c r="J130" s="31" t="s">
        <v>10</v>
      </c>
      <c r="K130" s="31">
        <v>7160000</v>
      </c>
      <c r="L130" s="31">
        <v>500000</v>
      </c>
      <c r="M130" s="31">
        <v>500000</v>
      </c>
      <c r="N130" s="31">
        <v>600000</v>
      </c>
      <c r="O130" s="31">
        <v>510000</v>
      </c>
      <c r="P130" s="31">
        <v>510000</v>
      </c>
      <c r="Q130" s="31">
        <v>680000</v>
      </c>
      <c r="R130" s="31">
        <v>540000</v>
      </c>
      <c r="S130" s="31">
        <v>540000</v>
      </c>
      <c r="T130" s="31">
        <v>720000</v>
      </c>
      <c r="U130" s="31">
        <v>618000</v>
      </c>
      <c r="V130" s="31">
        <v>618000</v>
      </c>
      <c r="W130" s="31">
        <v>824000</v>
      </c>
      <c r="X130" s="31">
        <v>410308.8</v>
      </c>
      <c r="Y130" s="31">
        <v>455467.12</v>
      </c>
      <c r="Z130" s="31">
        <v>482355.22</v>
      </c>
      <c r="AA130" s="31">
        <v>485136.78</v>
      </c>
      <c r="AB130" s="31">
        <v>464456.96</v>
      </c>
      <c r="AC130" s="31">
        <v>499405.08</v>
      </c>
      <c r="AD130" s="31">
        <v>539729.91</v>
      </c>
      <c r="AE130" s="31">
        <v>590573.61</v>
      </c>
      <c r="AF130" s="31">
        <v>478560.5</v>
      </c>
      <c r="AG130" s="31">
        <v>491489.77</v>
      </c>
      <c r="AH130" s="31">
        <v>544079.1</v>
      </c>
      <c r="AI130" s="31">
        <v>670927.79</v>
      </c>
      <c r="AJ130" s="31">
        <v>1348131.14</v>
      </c>
      <c r="AK130" s="31">
        <v>1448998.82</v>
      </c>
      <c r="AL130" s="31">
        <v>1608864.02</v>
      </c>
      <c r="AM130" s="31">
        <v>1706496.66</v>
      </c>
      <c r="AN130" s="32">
        <f t="shared" si="16"/>
        <v>7160</v>
      </c>
      <c r="AO130" s="32">
        <f t="shared" si="17"/>
        <v>6112.490640000001</v>
      </c>
      <c r="AP130" s="32">
        <f t="shared" si="11"/>
        <v>-1047.509359999999</v>
      </c>
      <c r="AQ130" s="33"/>
    </row>
    <row r="131" spans="1:43" s="39" customFormat="1" ht="31.5" hidden="1">
      <c r="A131" s="40" t="s">
        <v>236</v>
      </c>
      <c r="B131" s="42" t="s">
        <v>237</v>
      </c>
      <c r="C131" s="35" t="str">
        <f>A131&amp;"00"</f>
        <v>207034300</v>
      </c>
      <c r="D131" s="36">
        <v>1600000</v>
      </c>
      <c r="E131" s="36">
        <v>1700000</v>
      </c>
      <c r="F131" s="36">
        <v>1800000</v>
      </c>
      <c r="G131" s="36">
        <v>2060000</v>
      </c>
      <c r="H131" s="36">
        <v>6112490.640000001</v>
      </c>
      <c r="I131" s="36">
        <f t="shared" si="15"/>
      </c>
      <c r="J131" s="36" t="s">
        <v>10</v>
      </c>
      <c r="K131" s="36">
        <v>7160000</v>
      </c>
      <c r="L131" s="36">
        <v>500000</v>
      </c>
      <c r="M131" s="36">
        <v>500000</v>
      </c>
      <c r="N131" s="36">
        <v>600000</v>
      </c>
      <c r="O131" s="36">
        <v>510000</v>
      </c>
      <c r="P131" s="36">
        <v>510000</v>
      </c>
      <c r="Q131" s="36">
        <v>680000</v>
      </c>
      <c r="R131" s="36">
        <v>540000</v>
      </c>
      <c r="S131" s="36">
        <v>540000</v>
      </c>
      <c r="T131" s="36">
        <v>720000</v>
      </c>
      <c r="U131" s="36">
        <v>618000</v>
      </c>
      <c r="V131" s="36">
        <v>618000</v>
      </c>
      <c r="W131" s="36">
        <v>824000</v>
      </c>
      <c r="X131" s="36">
        <v>410308.8</v>
      </c>
      <c r="Y131" s="36">
        <v>455467.12</v>
      </c>
      <c r="Z131" s="36">
        <v>482355.22</v>
      </c>
      <c r="AA131" s="36">
        <v>485136.78</v>
      </c>
      <c r="AB131" s="36">
        <v>464456.96</v>
      </c>
      <c r="AC131" s="36">
        <v>499405.08</v>
      </c>
      <c r="AD131" s="36">
        <v>539729.91</v>
      </c>
      <c r="AE131" s="36">
        <v>590573.61</v>
      </c>
      <c r="AF131" s="36">
        <v>478560.5</v>
      </c>
      <c r="AG131" s="36">
        <v>491489.77</v>
      </c>
      <c r="AH131" s="36">
        <v>544079.1</v>
      </c>
      <c r="AI131" s="36">
        <v>670927.79</v>
      </c>
      <c r="AJ131" s="36">
        <v>1348131.14</v>
      </c>
      <c r="AK131" s="36">
        <v>1448998.82</v>
      </c>
      <c r="AL131" s="36">
        <v>1608864.02</v>
      </c>
      <c r="AM131" s="36">
        <v>1706496.66</v>
      </c>
      <c r="AN131" s="37">
        <f t="shared" si="16"/>
        <v>7160</v>
      </c>
      <c r="AO131" s="37">
        <f t="shared" si="17"/>
        <v>6112.490640000001</v>
      </c>
      <c r="AP131" s="37">
        <f t="shared" si="11"/>
        <v>-1047.509359999999</v>
      </c>
      <c r="AQ131" s="38"/>
    </row>
    <row r="132" spans="1:43" ht="48" customHeight="1">
      <c r="A132" s="40" t="s">
        <v>238</v>
      </c>
      <c r="B132" s="41" t="s">
        <v>239</v>
      </c>
      <c r="C132" s="30" t="str">
        <f>A132&amp;"00"</f>
        <v>207040000</v>
      </c>
      <c r="D132" s="31">
        <v>0</v>
      </c>
      <c r="E132" s="31">
        <v>0</v>
      </c>
      <c r="F132" s="31">
        <v>0</v>
      </c>
      <c r="G132" s="31">
        <v>0</v>
      </c>
      <c r="H132" s="31">
        <v>38683.17</v>
      </c>
      <c r="I132" s="31">
        <f t="shared" si="15"/>
      </c>
      <c r="J132" s="31" t="s">
        <v>10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0</v>
      </c>
      <c r="U132" s="31">
        <v>0</v>
      </c>
      <c r="V132" s="31">
        <v>0</v>
      </c>
      <c r="W132" s="31">
        <v>0</v>
      </c>
      <c r="X132" s="31">
        <v>0</v>
      </c>
      <c r="Y132" s="31">
        <v>0</v>
      </c>
      <c r="Z132" s="31">
        <v>0</v>
      </c>
      <c r="AA132" s="31">
        <v>0</v>
      </c>
      <c r="AB132" s="31">
        <v>0</v>
      </c>
      <c r="AC132" s="31">
        <v>0</v>
      </c>
      <c r="AD132" s="31">
        <v>0</v>
      </c>
      <c r="AE132" s="31">
        <v>0</v>
      </c>
      <c r="AF132" s="31">
        <v>0</v>
      </c>
      <c r="AG132" s="31">
        <v>0</v>
      </c>
      <c r="AH132" s="31">
        <v>0</v>
      </c>
      <c r="AI132" s="31">
        <v>38683.17</v>
      </c>
      <c r="AJ132" s="31">
        <v>0</v>
      </c>
      <c r="AK132" s="31">
        <v>0</v>
      </c>
      <c r="AL132" s="31">
        <v>0</v>
      </c>
      <c r="AM132" s="31">
        <v>38683.17</v>
      </c>
      <c r="AN132" s="32">
        <f t="shared" si="16"/>
        <v>0</v>
      </c>
      <c r="AO132" s="32">
        <f t="shared" si="17"/>
        <v>38.68317</v>
      </c>
      <c r="AP132" s="32">
        <f t="shared" si="11"/>
        <v>38.68317</v>
      </c>
      <c r="AQ132" s="33"/>
    </row>
    <row r="133" spans="1:43" s="39" customFormat="1" ht="15.75" hidden="1">
      <c r="A133" s="40" t="s">
        <v>240</v>
      </c>
      <c r="B133" s="43" t="s">
        <v>241</v>
      </c>
      <c r="C133" s="35" t="s">
        <v>242</v>
      </c>
      <c r="D133" s="36">
        <v>0</v>
      </c>
      <c r="E133" s="36">
        <v>0</v>
      </c>
      <c r="F133" s="36">
        <v>0</v>
      </c>
      <c r="G133" s="36">
        <v>0</v>
      </c>
      <c r="H133" s="36">
        <v>38683.17</v>
      </c>
      <c r="I133" s="36">
        <f t="shared" si="15"/>
      </c>
      <c r="J133" s="36" t="s">
        <v>10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  <c r="R133" s="36">
        <v>0</v>
      </c>
      <c r="S133" s="36">
        <v>0</v>
      </c>
      <c r="T133" s="36">
        <v>0</v>
      </c>
      <c r="U133" s="36">
        <v>0</v>
      </c>
      <c r="V133" s="36">
        <v>0</v>
      </c>
      <c r="W133" s="36">
        <v>0</v>
      </c>
      <c r="X133" s="36">
        <v>0</v>
      </c>
      <c r="Y133" s="36">
        <v>0</v>
      </c>
      <c r="Z133" s="36">
        <v>0</v>
      </c>
      <c r="AA133" s="36">
        <v>0</v>
      </c>
      <c r="AB133" s="36">
        <v>0</v>
      </c>
      <c r="AC133" s="36">
        <v>0</v>
      </c>
      <c r="AD133" s="36">
        <v>0</v>
      </c>
      <c r="AE133" s="36">
        <v>0</v>
      </c>
      <c r="AF133" s="36">
        <v>0</v>
      </c>
      <c r="AG133" s="36">
        <v>0</v>
      </c>
      <c r="AH133" s="36">
        <v>0</v>
      </c>
      <c r="AI133" s="36">
        <v>38683.17</v>
      </c>
      <c r="AJ133" s="36">
        <v>0</v>
      </c>
      <c r="AK133" s="36">
        <v>0</v>
      </c>
      <c r="AL133" s="36">
        <v>0</v>
      </c>
      <c r="AM133" s="36">
        <v>38683.17</v>
      </c>
      <c r="AN133" s="37">
        <f t="shared" si="16"/>
        <v>0</v>
      </c>
      <c r="AO133" s="37">
        <f t="shared" si="17"/>
        <v>38.68317</v>
      </c>
      <c r="AP133" s="37">
        <f t="shared" si="11"/>
        <v>38.68317</v>
      </c>
      <c r="AQ133" s="38"/>
    </row>
    <row r="134" spans="1:43" s="39" customFormat="1" ht="31.5" hidden="1">
      <c r="A134" s="40" t="s">
        <v>243</v>
      </c>
      <c r="B134" s="43" t="s">
        <v>244</v>
      </c>
      <c r="C134" s="35" t="str">
        <f>A134&amp;"00"</f>
        <v>207045300</v>
      </c>
      <c r="D134" s="36">
        <v>0</v>
      </c>
      <c r="E134" s="36">
        <v>0</v>
      </c>
      <c r="F134" s="36">
        <v>0</v>
      </c>
      <c r="G134" s="36">
        <v>0</v>
      </c>
      <c r="H134" s="36">
        <v>38683.17</v>
      </c>
      <c r="I134" s="36">
        <f t="shared" si="15"/>
      </c>
      <c r="J134" s="36" t="s">
        <v>10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  <c r="R134" s="36">
        <v>0</v>
      </c>
      <c r="S134" s="36">
        <v>0</v>
      </c>
      <c r="T134" s="36">
        <v>0</v>
      </c>
      <c r="U134" s="36">
        <v>0</v>
      </c>
      <c r="V134" s="36">
        <v>0</v>
      </c>
      <c r="W134" s="36">
        <v>0</v>
      </c>
      <c r="X134" s="36">
        <v>0</v>
      </c>
      <c r="Y134" s="36">
        <v>0</v>
      </c>
      <c r="Z134" s="36">
        <v>0</v>
      </c>
      <c r="AA134" s="36">
        <v>0</v>
      </c>
      <c r="AB134" s="36">
        <v>0</v>
      </c>
      <c r="AC134" s="36">
        <v>0</v>
      </c>
      <c r="AD134" s="36">
        <v>0</v>
      </c>
      <c r="AE134" s="36">
        <v>0</v>
      </c>
      <c r="AF134" s="36">
        <v>0</v>
      </c>
      <c r="AG134" s="36">
        <v>0</v>
      </c>
      <c r="AH134" s="36">
        <v>0</v>
      </c>
      <c r="AI134" s="36">
        <v>38683.17</v>
      </c>
      <c r="AJ134" s="36">
        <v>0</v>
      </c>
      <c r="AK134" s="36">
        <v>0</v>
      </c>
      <c r="AL134" s="36">
        <v>0</v>
      </c>
      <c r="AM134" s="36">
        <v>38683.17</v>
      </c>
      <c r="AN134" s="37">
        <f t="shared" si="16"/>
        <v>0</v>
      </c>
      <c r="AO134" s="37">
        <f t="shared" si="17"/>
        <v>38.68317</v>
      </c>
      <c r="AP134" s="37">
        <f t="shared" si="11"/>
        <v>38.68317</v>
      </c>
      <c r="AQ134" s="38"/>
    </row>
    <row r="135" spans="1:43" s="39" customFormat="1" ht="15.75">
      <c r="A135" s="40"/>
      <c r="B135" s="43"/>
      <c r="C135" s="35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7"/>
      <c r="AO135" s="37"/>
      <c r="AP135" s="37"/>
      <c r="AQ135" s="38"/>
    </row>
    <row r="136" spans="1:43" s="25" customFormat="1" ht="15.75">
      <c r="A136" s="45" t="s">
        <v>245</v>
      </c>
      <c r="B136" s="46" t="s">
        <v>246</v>
      </c>
      <c r="C136" s="21" t="str">
        <f>A136&amp;"00"</f>
        <v>209000000</v>
      </c>
      <c r="D136" s="22">
        <v>60000</v>
      </c>
      <c r="E136" s="22">
        <v>70000</v>
      </c>
      <c r="F136" s="22">
        <v>80000</v>
      </c>
      <c r="G136" s="22">
        <v>2590000</v>
      </c>
      <c r="H136" s="22">
        <v>3736022.2899999903</v>
      </c>
      <c r="I136" s="22">
        <f>IF(AND((D136+E136+F136+G136)=0,H136=0),"СКРЫТЬ","")</f>
      </c>
      <c r="J136" s="22" t="s">
        <v>10</v>
      </c>
      <c r="K136" s="22">
        <v>2800000</v>
      </c>
      <c r="L136" s="22">
        <v>18000</v>
      </c>
      <c r="M136" s="22">
        <v>18000</v>
      </c>
      <c r="N136" s="22">
        <v>24000</v>
      </c>
      <c r="O136" s="22">
        <v>21000</v>
      </c>
      <c r="P136" s="22">
        <v>21000</v>
      </c>
      <c r="Q136" s="22">
        <v>28000</v>
      </c>
      <c r="R136" s="22">
        <v>24000</v>
      </c>
      <c r="S136" s="22">
        <v>24000</v>
      </c>
      <c r="T136" s="22">
        <v>32000</v>
      </c>
      <c r="U136" s="22">
        <v>777000</v>
      </c>
      <c r="V136" s="22">
        <v>777000</v>
      </c>
      <c r="W136" s="22">
        <v>1036000</v>
      </c>
      <c r="X136" s="22">
        <v>1327994.64</v>
      </c>
      <c r="Y136" s="22">
        <v>335284.47</v>
      </c>
      <c r="Z136" s="22">
        <v>201270.9</v>
      </c>
      <c r="AA136" s="22">
        <v>101299.94</v>
      </c>
      <c r="AB136" s="22">
        <v>129539.42</v>
      </c>
      <c r="AC136" s="22">
        <v>192373.79</v>
      </c>
      <c r="AD136" s="22">
        <v>269776.24</v>
      </c>
      <c r="AE136" s="22">
        <v>47483.29</v>
      </c>
      <c r="AF136" s="22">
        <v>76959.43</v>
      </c>
      <c r="AG136" s="22">
        <v>169876.09</v>
      </c>
      <c r="AH136" s="22">
        <v>29665.55</v>
      </c>
      <c r="AI136" s="22">
        <v>854498.53</v>
      </c>
      <c r="AJ136" s="22">
        <v>1864550.01</v>
      </c>
      <c r="AK136" s="22">
        <v>423213.15</v>
      </c>
      <c r="AL136" s="22">
        <v>394218.96</v>
      </c>
      <c r="AM136" s="22">
        <v>1054040.17</v>
      </c>
      <c r="AN136" s="23">
        <f t="shared" si="16"/>
        <v>2800</v>
      </c>
      <c r="AO136" s="23">
        <f t="shared" si="17"/>
        <v>3736.0222899999903</v>
      </c>
      <c r="AP136" s="23">
        <f t="shared" si="11"/>
        <v>936.0222899999903</v>
      </c>
      <c r="AQ136" s="24"/>
    </row>
    <row r="137" spans="1:43" ht="15.75">
      <c r="A137" s="40" t="s">
        <v>247</v>
      </c>
      <c r="B137" s="41" t="s">
        <v>248</v>
      </c>
      <c r="C137" s="30" t="str">
        <f>A137&amp;"00"</f>
        <v>209020000</v>
      </c>
      <c r="D137" s="31">
        <v>60000</v>
      </c>
      <c r="E137" s="31">
        <v>70000</v>
      </c>
      <c r="F137" s="31">
        <v>80000</v>
      </c>
      <c r="G137" s="31">
        <v>2590000</v>
      </c>
      <c r="H137" s="31">
        <v>3736022.2899999903</v>
      </c>
      <c r="I137" s="31">
        <f>IF(AND((D137+E137+F137+G137)=0,H137=0),"СКРЫТЬ","")</f>
      </c>
      <c r="J137" s="31" t="s">
        <v>10</v>
      </c>
      <c r="K137" s="31">
        <v>2800000</v>
      </c>
      <c r="L137" s="31">
        <v>18000</v>
      </c>
      <c r="M137" s="31">
        <v>18000</v>
      </c>
      <c r="N137" s="31">
        <v>24000</v>
      </c>
      <c r="O137" s="31">
        <v>21000</v>
      </c>
      <c r="P137" s="31">
        <v>21000</v>
      </c>
      <c r="Q137" s="31">
        <v>28000</v>
      </c>
      <c r="R137" s="31">
        <v>24000</v>
      </c>
      <c r="S137" s="31">
        <v>24000</v>
      </c>
      <c r="T137" s="31">
        <v>32000</v>
      </c>
      <c r="U137" s="31">
        <v>777000</v>
      </c>
      <c r="V137" s="31">
        <v>777000</v>
      </c>
      <c r="W137" s="31">
        <v>1036000</v>
      </c>
      <c r="X137" s="31">
        <v>1327994.64</v>
      </c>
      <c r="Y137" s="31">
        <v>335284.47</v>
      </c>
      <c r="Z137" s="31">
        <v>201270.9</v>
      </c>
      <c r="AA137" s="31">
        <v>101299.94</v>
      </c>
      <c r="AB137" s="31">
        <v>129539.42</v>
      </c>
      <c r="AC137" s="31">
        <v>192373.79</v>
      </c>
      <c r="AD137" s="31">
        <v>269776.24</v>
      </c>
      <c r="AE137" s="31">
        <v>47483.29</v>
      </c>
      <c r="AF137" s="31">
        <v>76959.43</v>
      </c>
      <c r="AG137" s="31">
        <v>169876.09</v>
      </c>
      <c r="AH137" s="31">
        <v>29665.55</v>
      </c>
      <c r="AI137" s="31">
        <v>854498.53</v>
      </c>
      <c r="AJ137" s="31">
        <v>1864550.01</v>
      </c>
      <c r="AK137" s="31">
        <v>423213.15</v>
      </c>
      <c r="AL137" s="31">
        <v>394218.96</v>
      </c>
      <c r="AM137" s="31">
        <v>1054040.17</v>
      </c>
      <c r="AN137" s="32">
        <f t="shared" si="16"/>
        <v>2800</v>
      </c>
      <c r="AO137" s="32">
        <f t="shared" si="17"/>
        <v>3736.0222899999903</v>
      </c>
      <c r="AP137" s="32">
        <f t="shared" si="11"/>
        <v>936.0222899999903</v>
      </c>
      <c r="AQ137" s="33"/>
    </row>
    <row r="138" spans="1:43" s="39" customFormat="1" ht="31.5" hidden="1">
      <c r="A138" s="40" t="s">
        <v>249</v>
      </c>
      <c r="B138" s="43" t="s">
        <v>250</v>
      </c>
      <c r="C138" s="35" t="str">
        <f>A138&amp;"00"</f>
        <v>209023000</v>
      </c>
      <c r="D138" s="36">
        <v>60000</v>
      </c>
      <c r="E138" s="36">
        <v>70000</v>
      </c>
      <c r="F138" s="36">
        <v>80000</v>
      </c>
      <c r="G138" s="36">
        <v>2590000</v>
      </c>
      <c r="H138" s="36">
        <v>3736022.2899999903</v>
      </c>
      <c r="I138" s="36">
        <f>IF(AND((D138+E138+F138+G138)=0,H138=0),"СКРЫТЬ","")</f>
      </c>
      <c r="J138" s="36" t="s">
        <v>10</v>
      </c>
      <c r="K138" s="36">
        <v>2800000</v>
      </c>
      <c r="L138" s="36">
        <v>18000</v>
      </c>
      <c r="M138" s="36">
        <v>18000</v>
      </c>
      <c r="N138" s="36">
        <v>24000</v>
      </c>
      <c r="O138" s="36">
        <v>21000</v>
      </c>
      <c r="P138" s="36">
        <v>21000</v>
      </c>
      <c r="Q138" s="36">
        <v>28000</v>
      </c>
      <c r="R138" s="36">
        <v>24000</v>
      </c>
      <c r="S138" s="36">
        <v>24000</v>
      </c>
      <c r="T138" s="36">
        <v>32000</v>
      </c>
      <c r="U138" s="36">
        <v>777000</v>
      </c>
      <c r="V138" s="36">
        <v>777000</v>
      </c>
      <c r="W138" s="36">
        <v>1036000</v>
      </c>
      <c r="X138" s="36">
        <v>1327994.64</v>
      </c>
      <c r="Y138" s="36">
        <v>335284.47</v>
      </c>
      <c r="Z138" s="36">
        <v>201270.9</v>
      </c>
      <c r="AA138" s="36">
        <v>101299.94</v>
      </c>
      <c r="AB138" s="36">
        <v>129539.42</v>
      </c>
      <c r="AC138" s="36">
        <v>192373.79</v>
      </c>
      <c r="AD138" s="36">
        <v>269776.24</v>
      </c>
      <c r="AE138" s="36">
        <v>47483.29</v>
      </c>
      <c r="AF138" s="36">
        <v>76959.43</v>
      </c>
      <c r="AG138" s="36">
        <v>169876.09</v>
      </c>
      <c r="AH138" s="36">
        <v>29665.55</v>
      </c>
      <c r="AI138" s="36">
        <v>854498.53</v>
      </c>
      <c r="AJ138" s="36">
        <v>1864550.01</v>
      </c>
      <c r="AK138" s="36">
        <v>423213.15</v>
      </c>
      <c r="AL138" s="36">
        <v>394218.96</v>
      </c>
      <c r="AM138" s="36">
        <v>1054040.17</v>
      </c>
      <c r="AN138" s="37">
        <f t="shared" si="16"/>
        <v>2800</v>
      </c>
      <c r="AO138" s="37">
        <f t="shared" si="17"/>
        <v>3736.0222899999903</v>
      </c>
      <c r="AP138" s="37">
        <f t="shared" si="11"/>
        <v>936.0222899999903</v>
      </c>
      <c r="AQ138" s="38"/>
    </row>
    <row r="139" spans="1:43" s="39" customFormat="1" ht="15.75">
      <c r="A139" s="40"/>
      <c r="B139" s="43"/>
      <c r="C139" s="35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7"/>
      <c r="AO139" s="37"/>
      <c r="AP139" s="37"/>
      <c r="AQ139" s="38"/>
    </row>
    <row r="140" spans="1:43" s="25" customFormat="1" ht="31.5">
      <c r="A140" s="45"/>
      <c r="B140" s="63" t="s">
        <v>251</v>
      </c>
      <c r="C140" s="21"/>
      <c r="D140" s="22"/>
      <c r="E140" s="22"/>
      <c r="F140" s="22"/>
      <c r="G140" s="22"/>
      <c r="H140" s="22"/>
      <c r="I140" s="22"/>
      <c r="J140" s="22" t="s">
        <v>10</v>
      </c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3">
        <f>AN16+AN87</f>
        <v>928190.442</v>
      </c>
      <c r="AO140" s="23">
        <f>AO16+AO87</f>
        <v>924030.7701499999</v>
      </c>
      <c r="AP140" s="23">
        <f>AP87+AP16</f>
        <v>-4159.2079100001465</v>
      </c>
      <c r="AQ140" s="24"/>
    </row>
    <row r="141" spans="1:43" s="25" customFormat="1" ht="15.75">
      <c r="A141" s="45"/>
      <c r="B141" s="55"/>
      <c r="C141" s="64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23"/>
      <c r="AO141" s="23"/>
      <c r="AP141" s="23"/>
      <c r="AQ141" s="24"/>
    </row>
    <row r="142" spans="1:43" s="25" customFormat="1" ht="15.75">
      <c r="A142" s="45" t="s">
        <v>252</v>
      </c>
      <c r="B142" s="55" t="s">
        <v>253</v>
      </c>
      <c r="C142" s="21" t="s">
        <v>254</v>
      </c>
      <c r="D142" s="22">
        <v>260633700</v>
      </c>
      <c r="E142" s="22">
        <v>295577400</v>
      </c>
      <c r="F142" s="22">
        <v>167741600</v>
      </c>
      <c r="G142" s="22">
        <v>271243000</v>
      </c>
      <c r="H142" s="22">
        <v>987159016.27</v>
      </c>
      <c r="I142" s="22">
        <f aca="true" t="shared" si="18" ref="I142:I182">IF(AND((D142+E142+F142+G142)=0,H142=0),"СКРЫТЬ","")</f>
      </c>
      <c r="J142" s="22" t="s">
        <v>10</v>
      </c>
      <c r="K142" s="22">
        <v>995195700</v>
      </c>
      <c r="L142" s="22">
        <v>134206290</v>
      </c>
      <c r="M142" s="22">
        <v>49390990</v>
      </c>
      <c r="N142" s="22">
        <v>77036420</v>
      </c>
      <c r="O142" s="22">
        <v>94262390</v>
      </c>
      <c r="P142" s="22">
        <v>96877690</v>
      </c>
      <c r="Q142" s="22">
        <v>104437320</v>
      </c>
      <c r="R142" s="22">
        <v>38934720</v>
      </c>
      <c r="S142" s="22">
        <v>68833320</v>
      </c>
      <c r="T142" s="22">
        <v>59973560</v>
      </c>
      <c r="U142" s="22">
        <v>81372900</v>
      </c>
      <c r="V142" s="22">
        <v>81372900</v>
      </c>
      <c r="W142" s="22">
        <v>108497200</v>
      </c>
      <c r="X142" s="22">
        <v>126850155.35</v>
      </c>
      <c r="Y142" s="22">
        <v>63225014.21</v>
      </c>
      <c r="Z142" s="22">
        <v>51762100</v>
      </c>
      <c r="AA142" s="22">
        <v>111473766</v>
      </c>
      <c r="AB142" s="22">
        <v>139577372.83999997</v>
      </c>
      <c r="AC142" s="22">
        <v>57824200</v>
      </c>
      <c r="AD142" s="22">
        <v>47512727.26</v>
      </c>
      <c r="AE142" s="22">
        <v>62235130.809999995</v>
      </c>
      <c r="AF142" s="22">
        <v>44634042.23</v>
      </c>
      <c r="AG142" s="22">
        <v>95371469.61</v>
      </c>
      <c r="AH142" s="22">
        <v>110769036.25999999</v>
      </c>
      <c r="AI142" s="22">
        <v>75924001.7</v>
      </c>
      <c r="AJ142" s="22">
        <v>241837269.56</v>
      </c>
      <c r="AK142" s="22">
        <v>308875338.84</v>
      </c>
      <c r="AL142" s="22">
        <v>154381900.3</v>
      </c>
      <c r="AM142" s="22">
        <v>282064507.57</v>
      </c>
      <c r="AN142" s="23">
        <f>AN144+AN166</f>
        <v>1006010</v>
      </c>
      <c r="AO142" s="23">
        <f aca="true" t="shared" si="19" ref="AO142:AO180">IF(BudType&lt;&gt;1,H142*Scale,"")</f>
        <v>987159.01627</v>
      </c>
      <c r="AP142" s="23" t="e">
        <f>AP144+AP164</f>
        <v>#REF!</v>
      </c>
      <c r="AQ142" s="24"/>
    </row>
    <row r="143" spans="1:43" s="25" customFormat="1" ht="15.75">
      <c r="A143" s="45"/>
      <c r="B143" s="56"/>
      <c r="C143" s="21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3"/>
      <c r="AO143" s="23"/>
      <c r="AP143" s="23"/>
      <c r="AQ143" s="24"/>
    </row>
    <row r="144" spans="1:43" s="25" customFormat="1" ht="15.75">
      <c r="A144" s="45" t="s">
        <v>255</v>
      </c>
      <c r="B144" s="46" t="s">
        <v>256</v>
      </c>
      <c r="C144" s="21" t="s">
        <v>257</v>
      </c>
      <c r="D144" s="22">
        <v>260633700</v>
      </c>
      <c r="E144" s="22">
        <v>295577400</v>
      </c>
      <c r="F144" s="22">
        <v>167741600</v>
      </c>
      <c r="G144" s="22">
        <v>271243000</v>
      </c>
      <c r="H144" s="22">
        <v>982059016.27</v>
      </c>
      <c r="I144" s="22">
        <f t="shared" si="18"/>
      </c>
      <c r="J144" s="22" t="s">
        <v>10</v>
      </c>
      <c r="K144" s="22">
        <v>995195700</v>
      </c>
      <c r="L144" s="22">
        <v>134206290</v>
      </c>
      <c r="M144" s="22">
        <v>49390990</v>
      </c>
      <c r="N144" s="22">
        <v>77036420</v>
      </c>
      <c r="O144" s="22">
        <v>94262390</v>
      </c>
      <c r="P144" s="22">
        <v>96877690</v>
      </c>
      <c r="Q144" s="22">
        <v>104437320</v>
      </c>
      <c r="R144" s="22">
        <v>38934720</v>
      </c>
      <c r="S144" s="22">
        <v>68833320</v>
      </c>
      <c r="T144" s="22">
        <v>59973560</v>
      </c>
      <c r="U144" s="22">
        <v>81372900</v>
      </c>
      <c r="V144" s="22">
        <v>81372900</v>
      </c>
      <c r="W144" s="22">
        <v>108497200</v>
      </c>
      <c r="X144" s="22">
        <v>126850155.35</v>
      </c>
      <c r="Y144" s="22">
        <v>63225014.21</v>
      </c>
      <c r="Z144" s="22">
        <v>51762100</v>
      </c>
      <c r="AA144" s="22">
        <v>111473766</v>
      </c>
      <c r="AB144" s="22">
        <v>139577372.83999997</v>
      </c>
      <c r="AC144" s="22">
        <v>57824200</v>
      </c>
      <c r="AD144" s="22">
        <v>47512727.26</v>
      </c>
      <c r="AE144" s="22">
        <v>62235130.809999995</v>
      </c>
      <c r="AF144" s="22">
        <v>44634042.23</v>
      </c>
      <c r="AG144" s="22">
        <v>92071469.61</v>
      </c>
      <c r="AH144" s="22">
        <v>110769036.25999999</v>
      </c>
      <c r="AI144" s="22">
        <v>74124001.7</v>
      </c>
      <c r="AJ144" s="22">
        <v>241837269.56</v>
      </c>
      <c r="AK144" s="22">
        <v>308875338.84</v>
      </c>
      <c r="AL144" s="22">
        <v>154381900.3</v>
      </c>
      <c r="AM144" s="22">
        <v>276964507.57</v>
      </c>
      <c r="AN144" s="23">
        <f>AN145+AN150+AN161+AN164</f>
        <v>1002710</v>
      </c>
      <c r="AO144" s="23">
        <f t="shared" si="19"/>
        <v>982059.01627</v>
      </c>
      <c r="AP144" s="23" t="e">
        <f>AP151</f>
        <v>#REF!</v>
      </c>
      <c r="AQ144" s="24"/>
    </row>
    <row r="145" spans="1:43" ht="31.5">
      <c r="A145" s="40" t="s">
        <v>258</v>
      </c>
      <c r="B145" s="41" t="s">
        <v>259</v>
      </c>
      <c r="C145" s="30" t="str">
        <f>A145&amp;"00"</f>
        <v>302010000</v>
      </c>
      <c r="D145" s="31">
        <v>26398000</v>
      </c>
      <c r="E145" s="31">
        <v>56091000</v>
      </c>
      <c r="F145" s="31">
        <v>0</v>
      </c>
      <c r="G145" s="31">
        <v>0</v>
      </c>
      <c r="H145" s="31">
        <v>82489000</v>
      </c>
      <c r="I145" s="31">
        <f t="shared" si="18"/>
      </c>
      <c r="J145" s="31" t="s">
        <v>10</v>
      </c>
      <c r="K145" s="31">
        <v>82489000</v>
      </c>
      <c r="L145" s="31">
        <v>7919400</v>
      </c>
      <c r="M145" s="31">
        <v>7919400</v>
      </c>
      <c r="N145" s="31">
        <v>10559200</v>
      </c>
      <c r="O145" s="31">
        <v>16827300</v>
      </c>
      <c r="P145" s="31">
        <v>16827300</v>
      </c>
      <c r="Q145" s="31">
        <v>22436400</v>
      </c>
      <c r="R145" s="31">
        <v>0</v>
      </c>
      <c r="S145" s="31">
        <v>0</v>
      </c>
      <c r="T145" s="31">
        <v>0</v>
      </c>
      <c r="U145" s="31">
        <v>0</v>
      </c>
      <c r="V145" s="31">
        <v>0</v>
      </c>
      <c r="W145" s="31">
        <v>0</v>
      </c>
      <c r="X145" s="31">
        <v>0</v>
      </c>
      <c r="Y145" s="31">
        <v>8799000</v>
      </c>
      <c r="Z145" s="31">
        <v>0</v>
      </c>
      <c r="AA145" s="31">
        <v>17599000</v>
      </c>
      <c r="AB145" s="31">
        <v>56091000</v>
      </c>
      <c r="AC145" s="31">
        <v>0</v>
      </c>
      <c r="AD145" s="31">
        <v>0</v>
      </c>
      <c r="AE145" s="31">
        <v>0</v>
      </c>
      <c r="AF145" s="31">
        <v>0</v>
      </c>
      <c r="AG145" s="31">
        <v>0</v>
      </c>
      <c r="AH145" s="31">
        <v>0</v>
      </c>
      <c r="AI145" s="31">
        <v>0</v>
      </c>
      <c r="AJ145" s="31">
        <v>8799000</v>
      </c>
      <c r="AK145" s="31">
        <v>73690000</v>
      </c>
      <c r="AL145" s="31">
        <v>0</v>
      </c>
      <c r="AM145" s="31">
        <v>0</v>
      </c>
      <c r="AN145" s="32">
        <f>K145*Scale</f>
        <v>82489</v>
      </c>
      <c r="AO145" s="32">
        <f t="shared" si="19"/>
        <v>82489</v>
      </c>
      <c r="AP145" s="32">
        <f t="shared" si="11"/>
        <v>0</v>
      </c>
      <c r="AQ145" s="33"/>
    </row>
    <row r="146" spans="1:43" ht="15.75" hidden="1">
      <c r="A146" s="40" t="s">
        <v>260</v>
      </c>
      <c r="B146" s="44" t="s">
        <v>261</v>
      </c>
      <c r="C146" s="30" t="s">
        <v>262</v>
      </c>
      <c r="D146" s="31">
        <v>26398000</v>
      </c>
      <c r="E146" s="31">
        <v>56091000</v>
      </c>
      <c r="F146" s="31">
        <v>0</v>
      </c>
      <c r="G146" s="31">
        <v>0</v>
      </c>
      <c r="H146" s="31">
        <v>82489000</v>
      </c>
      <c r="I146" s="31">
        <f t="shared" si="18"/>
      </c>
      <c r="J146" s="31" t="s">
        <v>10</v>
      </c>
      <c r="K146" s="31">
        <v>82489000</v>
      </c>
      <c r="L146" s="31">
        <v>7919400</v>
      </c>
      <c r="M146" s="31">
        <v>7919400</v>
      </c>
      <c r="N146" s="31">
        <v>10559200</v>
      </c>
      <c r="O146" s="31">
        <v>16827300</v>
      </c>
      <c r="P146" s="31">
        <v>16827300</v>
      </c>
      <c r="Q146" s="31">
        <v>22436400</v>
      </c>
      <c r="R146" s="31">
        <v>0</v>
      </c>
      <c r="S146" s="31">
        <v>0</v>
      </c>
      <c r="T146" s="31">
        <v>0</v>
      </c>
      <c r="U146" s="31">
        <v>0</v>
      </c>
      <c r="V146" s="31">
        <v>0</v>
      </c>
      <c r="W146" s="31">
        <v>0</v>
      </c>
      <c r="X146" s="31">
        <v>0</v>
      </c>
      <c r="Y146" s="31">
        <v>8799000</v>
      </c>
      <c r="Z146" s="31">
        <v>0</v>
      </c>
      <c r="AA146" s="31">
        <v>17599000</v>
      </c>
      <c r="AB146" s="31">
        <v>56091000</v>
      </c>
      <c r="AC146" s="31">
        <v>0</v>
      </c>
      <c r="AD146" s="31">
        <v>0</v>
      </c>
      <c r="AE146" s="31">
        <v>0</v>
      </c>
      <c r="AF146" s="31">
        <v>0</v>
      </c>
      <c r="AG146" s="31">
        <v>0</v>
      </c>
      <c r="AH146" s="31">
        <v>0</v>
      </c>
      <c r="AI146" s="31">
        <v>0</v>
      </c>
      <c r="AJ146" s="31">
        <v>8799000</v>
      </c>
      <c r="AK146" s="31">
        <v>73690000</v>
      </c>
      <c r="AL146" s="31">
        <v>0</v>
      </c>
      <c r="AM146" s="31">
        <v>0</v>
      </c>
      <c r="AN146" s="32">
        <f>K146*Scale</f>
        <v>82489</v>
      </c>
      <c r="AO146" s="32">
        <f t="shared" si="19"/>
        <v>82489</v>
      </c>
      <c r="AP146" s="32">
        <f t="shared" si="11"/>
        <v>0</v>
      </c>
      <c r="AQ146" s="33"/>
    </row>
    <row r="147" spans="1:43" s="53" customFormat="1" ht="46.5" customHeight="1">
      <c r="A147" s="47" t="s">
        <v>263</v>
      </c>
      <c r="B147" s="48" t="s">
        <v>264</v>
      </c>
      <c r="C147" s="49" t="str">
        <f>A147&amp;"00"</f>
        <v>302011100</v>
      </c>
      <c r="D147" s="50">
        <v>26398000</v>
      </c>
      <c r="E147" s="50">
        <v>56091000</v>
      </c>
      <c r="F147" s="50">
        <v>0</v>
      </c>
      <c r="G147" s="50">
        <v>0</v>
      </c>
      <c r="H147" s="50">
        <v>82489000</v>
      </c>
      <c r="I147" s="50">
        <f t="shared" si="18"/>
      </c>
      <c r="J147" s="50" t="s">
        <v>10</v>
      </c>
      <c r="K147" s="50">
        <v>82489000</v>
      </c>
      <c r="L147" s="50">
        <v>7919400</v>
      </c>
      <c r="M147" s="50">
        <v>7919400</v>
      </c>
      <c r="N147" s="50">
        <v>10559200</v>
      </c>
      <c r="O147" s="50">
        <v>16827300</v>
      </c>
      <c r="P147" s="50">
        <v>16827300</v>
      </c>
      <c r="Q147" s="50">
        <v>22436400</v>
      </c>
      <c r="R147" s="50">
        <v>0</v>
      </c>
      <c r="S147" s="50">
        <v>0</v>
      </c>
      <c r="T147" s="50">
        <v>0</v>
      </c>
      <c r="U147" s="50">
        <v>0</v>
      </c>
      <c r="V147" s="50">
        <v>0</v>
      </c>
      <c r="W147" s="50">
        <v>0</v>
      </c>
      <c r="X147" s="50">
        <v>0</v>
      </c>
      <c r="Y147" s="50">
        <v>8799000</v>
      </c>
      <c r="Z147" s="50">
        <v>0</v>
      </c>
      <c r="AA147" s="50">
        <v>17599000</v>
      </c>
      <c r="AB147" s="50">
        <v>56091000</v>
      </c>
      <c r="AC147" s="50">
        <v>0</v>
      </c>
      <c r="AD147" s="50">
        <v>0</v>
      </c>
      <c r="AE147" s="50">
        <v>0</v>
      </c>
      <c r="AF147" s="50">
        <v>0</v>
      </c>
      <c r="AG147" s="50">
        <v>0</v>
      </c>
      <c r="AH147" s="50">
        <v>0</v>
      </c>
      <c r="AI147" s="50">
        <v>0</v>
      </c>
      <c r="AJ147" s="50">
        <v>8799000</v>
      </c>
      <c r="AK147" s="50">
        <v>73690000</v>
      </c>
      <c r="AL147" s="50">
        <v>0</v>
      </c>
      <c r="AM147" s="50">
        <v>0</v>
      </c>
      <c r="AN147" s="51">
        <f>K147*Scale</f>
        <v>82489</v>
      </c>
      <c r="AO147" s="51">
        <f t="shared" si="19"/>
        <v>82489</v>
      </c>
      <c r="AP147" s="51">
        <f t="shared" si="11"/>
        <v>0</v>
      </c>
      <c r="AQ147" s="52"/>
    </row>
    <row r="148" spans="1:43" s="39" customFormat="1" ht="45" customHeight="1" hidden="1">
      <c r="A148" s="40" t="s">
        <v>265</v>
      </c>
      <c r="B148" s="43" t="s">
        <v>266</v>
      </c>
      <c r="C148" s="35" t="str">
        <f>A148&amp;"00"</f>
        <v>302011300</v>
      </c>
      <c r="D148" s="36">
        <v>0</v>
      </c>
      <c r="E148" s="36">
        <v>0</v>
      </c>
      <c r="F148" s="36">
        <v>0</v>
      </c>
      <c r="G148" s="36">
        <v>0</v>
      </c>
      <c r="H148" s="36">
        <v>0</v>
      </c>
      <c r="I148" s="36" t="str">
        <f t="shared" si="18"/>
        <v>СКРЫТЬ</v>
      </c>
      <c r="J148" s="36" t="s">
        <v>10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  <c r="R148" s="36">
        <v>0</v>
      </c>
      <c r="S148" s="36">
        <v>0</v>
      </c>
      <c r="T148" s="36">
        <v>0</v>
      </c>
      <c r="U148" s="36">
        <v>0</v>
      </c>
      <c r="V148" s="36">
        <v>0</v>
      </c>
      <c r="W148" s="36">
        <v>0</v>
      </c>
      <c r="X148" s="36">
        <v>0</v>
      </c>
      <c r="Y148" s="36">
        <v>0</v>
      </c>
      <c r="Z148" s="36">
        <v>0</v>
      </c>
      <c r="AA148" s="36">
        <v>0</v>
      </c>
      <c r="AB148" s="36">
        <v>0</v>
      </c>
      <c r="AC148" s="36">
        <v>0</v>
      </c>
      <c r="AD148" s="36">
        <v>0</v>
      </c>
      <c r="AE148" s="36">
        <v>0</v>
      </c>
      <c r="AF148" s="36">
        <v>0</v>
      </c>
      <c r="AG148" s="36">
        <v>0</v>
      </c>
      <c r="AH148" s="36">
        <v>0</v>
      </c>
      <c r="AI148" s="36">
        <v>0</v>
      </c>
      <c r="AJ148" s="36">
        <v>0</v>
      </c>
      <c r="AK148" s="36">
        <v>0</v>
      </c>
      <c r="AL148" s="36">
        <v>0</v>
      </c>
      <c r="AM148" s="36">
        <v>0</v>
      </c>
      <c r="AN148" s="37">
        <f>K148*Scale</f>
        <v>0</v>
      </c>
      <c r="AO148" s="37">
        <f t="shared" si="19"/>
        <v>0</v>
      </c>
      <c r="AP148" s="32">
        <f t="shared" si="11"/>
        <v>0</v>
      </c>
      <c r="AQ148" s="38"/>
    </row>
    <row r="149" spans="1:43" s="39" customFormat="1" ht="15.75" hidden="1">
      <c r="A149" s="40" t="s">
        <v>267</v>
      </c>
      <c r="B149" s="43" t="s">
        <v>268</v>
      </c>
      <c r="C149" s="35" t="s">
        <v>269</v>
      </c>
      <c r="D149" s="36">
        <v>0</v>
      </c>
      <c r="E149" s="36">
        <v>0</v>
      </c>
      <c r="F149" s="36">
        <v>0</v>
      </c>
      <c r="G149" s="36">
        <v>0</v>
      </c>
      <c r="H149" s="36">
        <v>0</v>
      </c>
      <c r="I149" s="36" t="str">
        <f t="shared" si="18"/>
        <v>СКРЫТЬ</v>
      </c>
      <c r="J149" s="36" t="s">
        <v>10</v>
      </c>
      <c r="K149" s="36">
        <v>0</v>
      </c>
      <c r="L149" s="36">
        <v>0</v>
      </c>
      <c r="M149" s="36">
        <v>0</v>
      </c>
      <c r="N149" s="36">
        <v>0</v>
      </c>
      <c r="O149" s="36">
        <v>0</v>
      </c>
      <c r="P149" s="36">
        <v>0</v>
      </c>
      <c r="Q149" s="36">
        <v>0</v>
      </c>
      <c r="R149" s="36">
        <v>0</v>
      </c>
      <c r="S149" s="36">
        <v>0</v>
      </c>
      <c r="T149" s="36">
        <v>0</v>
      </c>
      <c r="U149" s="36">
        <v>0</v>
      </c>
      <c r="V149" s="36">
        <v>0</v>
      </c>
      <c r="W149" s="36">
        <v>0</v>
      </c>
      <c r="X149" s="36">
        <v>0</v>
      </c>
      <c r="Y149" s="36">
        <v>0</v>
      </c>
      <c r="Z149" s="36">
        <v>0</v>
      </c>
      <c r="AA149" s="36">
        <v>0</v>
      </c>
      <c r="AB149" s="36">
        <v>0</v>
      </c>
      <c r="AC149" s="36">
        <v>0</v>
      </c>
      <c r="AD149" s="36">
        <v>0</v>
      </c>
      <c r="AE149" s="36">
        <v>0</v>
      </c>
      <c r="AF149" s="36">
        <v>0</v>
      </c>
      <c r="AG149" s="36">
        <v>0</v>
      </c>
      <c r="AH149" s="36">
        <v>0</v>
      </c>
      <c r="AI149" s="36">
        <v>0</v>
      </c>
      <c r="AJ149" s="36">
        <v>0</v>
      </c>
      <c r="AK149" s="36">
        <v>0</v>
      </c>
      <c r="AL149" s="36">
        <v>0</v>
      </c>
      <c r="AM149" s="36">
        <v>0</v>
      </c>
      <c r="AN149" s="37">
        <f>K149*Scale</f>
        <v>0</v>
      </c>
      <c r="AO149" s="37">
        <f t="shared" si="19"/>
        <v>0</v>
      </c>
      <c r="AP149" s="32">
        <f t="shared" si="11"/>
        <v>0</v>
      </c>
      <c r="AQ149" s="38"/>
    </row>
    <row r="150" spans="1:43" ht="31.5" hidden="1">
      <c r="A150" s="40" t="s">
        <v>270</v>
      </c>
      <c r="B150" s="44" t="s">
        <v>271</v>
      </c>
      <c r="C150" s="30" t="str">
        <f>A150&amp;"00"</f>
        <v>302020000</v>
      </c>
      <c r="D150" s="31">
        <v>234221700</v>
      </c>
      <c r="E150" s="31">
        <v>237930200</v>
      </c>
      <c r="F150" s="31">
        <v>165207900</v>
      </c>
      <c r="G150" s="31">
        <v>267957000</v>
      </c>
      <c r="H150" s="31">
        <v>888124016.27</v>
      </c>
      <c r="I150" s="31">
        <f t="shared" si="18"/>
      </c>
      <c r="J150" s="31" t="s">
        <v>10</v>
      </c>
      <c r="K150" s="31">
        <v>905316800</v>
      </c>
      <c r="L150" s="31">
        <v>126282690</v>
      </c>
      <c r="M150" s="31">
        <v>41467390</v>
      </c>
      <c r="N150" s="31">
        <v>66471620</v>
      </c>
      <c r="O150" s="31">
        <v>76968230</v>
      </c>
      <c r="P150" s="31">
        <v>79583530</v>
      </c>
      <c r="Q150" s="31">
        <v>81378440</v>
      </c>
      <c r="R150" s="31">
        <v>38174610</v>
      </c>
      <c r="S150" s="31">
        <v>68073210</v>
      </c>
      <c r="T150" s="31">
        <v>58960080</v>
      </c>
      <c r="U150" s="31">
        <v>80387100</v>
      </c>
      <c r="V150" s="31">
        <v>80387100</v>
      </c>
      <c r="W150" s="31">
        <v>107182800</v>
      </c>
      <c r="X150" s="31">
        <v>126850155.35</v>
      </c>
      <c r="Y150" s="31">
        <v>54426014.21</v>
      </c>
      <c r="Z150" s="31">
        <v>51748100</v>
      </c>
      <c r="AA150" s="31">
        <v>93874766</v>
      </c>
      <c r="AB150" s="31">
        <v>83486372.84</v>
      </c>
      <c r="AC150" s="31">
        <v>57822000</v>
      </c>
      <c r="AD150" s="31">
        <v>47512727.26</v>
      </c>
      <c r="AE150" s="31">
        <v>62235130.809999995</v>
      </c>
      <c r="AF150" s="31">
        <v>44600342.23</v>
      </c>
      <c r="AG150" s="31">
        <v>89869469.61</v>
      </c>
      <c r="AH150" s="31">
        <v>105901036.25999999</v>
      </c>
      <c r="AI150" s="31">
        <v>69797901.7</v>
      </c>
      <c r="AJ150" s="31">
        <v>233024269.56</v>
      </c>
      <c r="AK150" s="31">
        <v>235183138.83999997</v>
      </c>
      <c r="AL150" s="31">
        <v>154348200.3</v>
      </c>
      <c r="AM150" s="31">
        <v>265568407.57</v>
      </c>
      <c r="AN150" s="32">
        <f>AN151</f>
        <v>908775</v>
      </c>
      <c r="AO150" s="32">
        <f t="shared" si="19"/>
        <v>888124.01627</v>
      </c>
      <c r="AP150" s="32">
        <f t="shared" si="11"/>
        <v>-20650.983729999978</v>
      </c>
      <c r="AQ150" s="33"/>
    </row>
    <row r="151" spans="1:43" ht="15.75">
      <c r="A151" s="40" t="s">
        <v>272</v>
      </c>
      <c r="B151" s="41" t="s">
        <v>273</v>
      </c>
      <c r="C151" s="30" t="s">
        <v>274</v>
      </c>
      <c r="D151" s="31">
        <v>234221700</v>
      </c>
      <c r="E151" s="31">
        <v>237930200</v>
      </c>
      <c r="F151" s="31">
        <v>165207900</v>
      </c>
      <c r="G151" s="31">
        <v>267957000</v>
      </c>
      <c r="H151" s="31">
        <v>888124016.27</v>
      </c>
      <c r="I151" s="31">
        <f t="shared" si="18"/>
      </c>
      <c r="J151" s="31" t="s">
        <v>10</v>
      </c>
      <c r="K151" s="31">
        <v>905316800</v>
      </c>
      <c r="L151" s="31">
        <v>126282690</v>
      </c>
      <c r="M151" s="31">
        <v>41467390</v>
      </c>
      <c r="N151" s="31">
        <v>66471620</v>
      </c>
      <c r="O151" s="31">
        <v>76968230</v>
      </c>
      <c r="P151" s="31">
        <v>79583530</v>
      </c>
      <c r="Q151" s="31">
        <v>81378440</v>
      </c>
      <c r="R151" s="31">
        <v>38174610</v>
      </c>
      <c r="S151" s="31">
        <v>68073210</v>
      </c>
      <c r="T151" s="31">
        <v>58960080</v>
      </c>
      <c r="U151" s="31">
        <v>80387100</v>
      </c>
      <c r="V151" s="31">
        <v>80387100</v>
      </c>
      <c r="W151" s="31">
        <v>107182800</v>
      </c>
      <c r="X151" s="31">
        <v>126850155.35</v>
      </c>
      <c r="Y151" s="31">
        <v>54426014.21</v>
      </c>
      <c r="Z151" s="31">
        <v>51748100</v>
      </c>
      <c r="AA151" s="31">
        <v>93874766</v>
      </c>
      <c r="AB151" s="31">
        <v>83486372.84</v>
      </c>
      <c r="AC151" s="31">
        <v>57822000</v>
      </c>
      <c r="AD151" s="31">
        <v>47512727.26</v>
      </c>
      <c r="AE151" s="31">
        <v>62235130.809999995</v>
      </c>
      <c r="AF151" s="31">
        <v>44600342.23</v>
      </c>
      <c r="AG151" s="31">
        <v>89869469.61</v>
      </c>
      <c r="AH151" s="31">
        <v>105901036.25999999</v>
      </c>
      <c r="AI151" s="31">
        <v>69797901.7</v>
      </c>
      <c r="AJ151" s="31">
        <v>233024269.56</v>
      </c>
      <c r="AK151" s="31">
        <v>235183138.83999997</v>
      </c>
      <c r="AL151" s="31">
        <v>154348200.3</v>
      </c>
      <c r="AM151" s="31">
        <v>265568407.57</v>
      </c>
      <c r="AN151" s="32">
        <v>908775</v>
      </c>
      <c r="AO151" s="32">
        <f t="shared" si="19"/>
        <v>888124.01627</v>
      </c>
      <c r="AP151" s="32" t="e">
        <f>#REF!</f>
        <v>#REF!</v>
      </c>
      <c r="AQ151" s="33"/>
    </row>
    <row r="152" spans="1:43" s="72" customFormat="1" ht="75">
      <c r="A152" s="66"/>
      <c r="B152" s="67" t="s">
        <v>275</v>
      </c>
      <c r="C152" s="68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51">
        <v>505636</v>
      </c>
      <c r="AO152" s="51">
        <v>505636</v>
      </c>
      <c r="AP152" s="70"/>
      <c r="AQ152" s="71"/>
    </row>
    <row r="153" spans="1:44" s="72" customFormat="1" ht="43.5" customHeight="1">
      <c r="A153" s="66"/>
      <c r="B153" s="73" t="s">
        <v>276</v>
      </c>
      <c r="C153" s="68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51">
        <f>AN151-AN152-AN154-AN155-AN156-AN157-AN158</f>
        <v>388131</v>
      </c>
      <c r="AO153" s="51">
        <f>AO151-AO152-AO154-AO155-AO156-AO157-AO158</f>
        <v>367480.01627</v>
      </c>
      <c r="AP153" s="70"/>
      <c r="AQ153" s="71"/>
      <c r="AR153" s="71"/>
    </row>
    <row r="154" spans="1:43" s="72" customFormat="1" ht="45">
      <c r="A154" s="66"/>
      <c r="B154" s="73" t="s">
        <v>277</v>
      </c>
      <c r="C154" s="68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51">
        <v>1938</v>
      </c>
      <c r="AO154" s="51">
        <v>1938</v>
      </c>
      <c r="AP154" s="70"/>
      <c r="AQ154" s="71"/>
    </row>
    <row r="155" spans="1:43" s="72" customFormat="1" ht="30">
      <c r="A155" s="66"/>
      <c r="B155" s="73" t="s">
        <v>278</v>
      </c>
      <c r="C155" s="68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51">
        <v>518</v>
      </c>
      <c r="AO155" s="51">
        <v>518</v>
      </c>
      <c r="AP155" s="70"/>
      <c r="AQ155" s="71"/>
    </row>
    <row r="156" spans="1:43" s="72" customFormat="1" ht="44.25" customHeight="1">
      <c r="A156" s="66"/>
      <c r="B156" s="73" t="s">
        <v>325</v>
      </c>
      <c r="C156" s="74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51">
        <v>3294</v>
      </c>
      <c r="AO156" s="51">
        <v>3294</v>
      </c>
      <c r="AP156" s="70"/>
      <c r="AQ156" s="71"/>
    </row>
    <row r="157" spans="1:43" s="72" customFormat="1" ht="30">
      <c r="A157" s="66"/>
      <c r="B157" s="75" t="s">
        <v>279</v>
      </c>
      <c r="C157" s="68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51">
        <v>8258</v>
      </c>
      <c r="AO157" s="51">
        <v>8258</v>
      </c>
      <c r="AP157" s="70"/>
      <c r="AQ157" s="71"/>
    </row>
    <row r="158" spans="1:43" s="72" customFormat="1" ht="45">
      <c r="A158" s="66"/>
      <c r="B158" s="84" t="s">
        <v>280</v>
      </c>
      <c r="C158" s="68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51">
        <v>1000</v>
      </c>
      <c r="AO158" s="51">
        <v>1000</v>
      </c>
      <c r="AP158" s="70"/>
      <c r="AQ158" s="71"/>
    </row>
    <row r="159" spans="1:43" ht="45" customHeight="1" hidden="1">
      <c r="A159" s="40" t="s">
        <v>281</v>
      </c>
      <c r="B159" s="44" t="s">
        <v>282</v>
      </c>
      <c r="C159" s="30" t="str">
        <f>A159&amp;"00"</f>
        <v>302030000</v>
      </c>
      <c r="D159" s="31">
        <v>0</v>
      </c>
      <c r="E159" s="31">
        <v>0</v>
      </c>
      <c r="F159" s="31">
        <v>0</v>
      </c>
      <c r="G159" s="31">
        <v>0</v>
      </c>
      <c r="H159" s="31">
        <v>0</v>
      </c>
      <c r="I159" s="31" t="str">
        <f t="shared" si="18"/>
        <v>СКРЫТЬ</v>
      </c>
      <c r="J159" s="31" t="s">
        <v>10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>
        <v>0</v>
      </c>
      <c r="T159" s="31">
        <v>0</v>
      </c>
      <c r="U159" s="31">
        <v>0</v>
      </c>
      <c r="V159" s="31">
        <v>0</v>
      </c>
      <c r="W159" s="31">
        <v>0</v>
      </c>
      <c r="X159" s="31">
        <v>0</v>
      </c>
      <c r="Y159" s="31">
        <v>0</v>
      </c>
      <c r="Z159" s="31">
        <v>0</v>
      </c>
      <c r="AA159" s="31">
        <v>0</v>
      </c>
      <c r="AB159" s="31">
        <v>0</v>
      </c>
      <c r="AC159" s="31">
        <v>0</v>
      </c>
      <c r="AD159" s="31">
        <v>0</v>
      </c>
      <c r="AE159" s="31">
        <v>0</v>
      </c>
      <c r="AF159" s="31">
        <v>0</v>
      </c>
      <c r="AG159" s="31">
        <v>0</v>
      </c>
      <c r="AH159" s="31">
        <v>0</v>
      </c>
      <c r="AI159" s="31">
        <v>0</v>
      </c>
      <c r="AJ159" s="31">
        <v>0</v>
      </c>
      <c r="AK159" s="31">
        <v>0</v>
      </c>
      <c r="AL159" s="31">
        <v>0</v>
      </c>
      <c r="AM159" s="31">
        <v>0</v>
      </c>
      <c r="AN159" s="32">
        <f>K159*Scale</f>
        <v>0</v>
      </c>
      <c r="AO159" s="32">
        <f t="shared" si="19"/>
        <v>0</v>
      </c>
      <c r="AP159" s="32">
        <f>AO159-AN159</f>
        <v>0</v>
      </c>
      <c r="AQ159" s="33"/>
    </row>
    <row r="160" spans="1:43" ht="12" customHeight="1" hidden="1">
      <c r="A160" s="17">
        <v>1</v>
      </c>
      <c r="B160" s="17">
        <v>2</v>
      </c>
      <c r="C160" s="14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8">
        <v>3</v>
      </c>
      <c r="AO160" s="17">
        <v>4</v>
      </c>
      <c r="AP160" s="32">
        <f>AO162-AN162</f>
        <v>0</v>
      </c>
      <c r="AQ160" s="33"/>
    </row>
    <row r="161" spans="1:43" s="39" customFormat="1" ht="15.75" customHeight="1">
      <c r="A161" s="40" t="s">
        <v>283</v>
      </c>
      <c r="B161" s="41" t="s">
        <v>284</v>
      </c>
      <c r="C161" s="30" t="str">
        <f>A161&amp;"00"</f>
        <v>302044000</v>
      </c>
      <c r="D161" s="31">
        <v>14000</v>
      </c>
      <c r="E161" s="31">
        <v>2200</v>
      </c>
      <c r="F161" s="31">
        <v>33700</v>
      </c>
      <c r="G161" s="31">
        <v>0</v>
      </c>
      <c r="H161" s="31">
        <v>106000</v>
      </c>
      <c r="I161" s="31">
        <f t="shared" si="18"/>
      </c>
      <c r="J161" s="31" t="s">
        <v>10</v>
      </c>
      <c r="K161" s="31">
        <v>49900</v>
      </c>
      <c r="L161" s="31">
        <v>4200</v>
      </c>
      <c r="M161" s="31">
        <v>4200</v>
      </c>
      <c r="N161" s="31">
        <v>5600</v>
      </c>
      <c r="O161" s="31">
        <v>660</v>
      </c>
      <c r="P161" s="31">
        <v>660</v>
      </c>
      <c r="Q161" s="31">
        <v>880</v>
      </c>
      <c r="R161" s="31">
        <v>10110</v>
      </c>
      <c r="S161" s="31">
        <v>10110</v>
      </c>
      <c r="T161" s="31">
        <v>13480</v>
      </c>
      <c r="U161" s="31">
        <v>0</v>
      </c>
      <c r="V161" s="31">
        <v>0</v>
      </c>
      <c r="W161" s="31">
        <v>0</v>
      </c>
      <c r="X161" s="31">
        <v>0</v>
      </c>
      <c r="Y161" s="31">
        <v>0</v>
      </c>
      <c r="Z161" s="31">
        <v>14000</v>
      </c>
      <c r="AA161" s="31">
        <v>0</v>
      </c>
      <c r="AB161" s="31">
        <v>0</v>
      </c>
      <c r="AC161" s="31">
        <v>2200</v>
      </c>
      <c r="AD161" s="31">
        <v>0</v>
      </c>
      <c r="AE161" s="31">
        <v>0</v>
      </c>
      <c r="AF161" s="31">
        <v>33700</v>
      </c>
      <c r="AG161" s="31">
        <v>0</v>
      </c>
      <c r="AH161" s="31">
        <v>0</v>
      </c>
      <c r="AI161" s="31">
        <v>56100</v>
      </c>
      <c r="AJ161" s="31">
        <v>14000</v>
      </c>
      <c r="AK161" s="31">
        <v>2200</v>
      </c>
      <c r="AL161" s="31">
        <v>33700</v>
      </c>
      <c r="AM161" s="31">
        <v>56100</v>
      </c>
      <c r="AN161" s="32">
        <v>106</v>
      </c>
      <c r="AO161" s="32">
        <f t="shared" si="19"/>
        <v>106</v>
      </c>
      <c r="AP161" s="37">
        <f>AO163-AN163</f>
        <v>0</v>
      </c>
      <c r="AQ161" s="38"/>
    </row>
    <row r="162" spans="1:43" ht="15.75" hidden="1">
      <c r="A162" s="40" t="s">
        <v>285</v>
      </c>
      <c r="B162" s="44" t="s">
        <v>286</v>
      </c>
      <c r="C162" s="30" t="s">
        <v>287</v>
      </c>
      <c r="D162" s="31">
        <v>0</v>
      </c>
      <c r="E162" s="31">
        <v>0</v>
      </c>
      <c r="F162" s="31">
        <v>0</v>
      </c>
      <c r="G162" s="31">
        <v>0</v>
      </c>
      <c r="H162" s="31">
        <v>0</v>
      </c>
      <c r="I162" s="31" t="str">
        <f t="shared" si="18"/>
        <v>СКРЫТЬ</v>
      </c>
      <c r="J162" s="31" t="s">
        <v>10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31">
        <v>0</v>
      </c>
      <c r="T162" s="31">
        <v>0</v>
      </c>
      <c r="U162" s="31">
        <v>0</v>
      </c>
      <c r="V162" s="31">
        <v>0</v>
      </c>
      <c r="W162" s="31">
        <v>0</v>
      </c>
      <c r="X162" s="31">
        <v>0</v>
      </c>
      <c r="Y162" s="31">
        <v>0</v>
      </c>
      <c r="Z162" s="31">
        <v>0</v>
      </c>
      <c r="AA162" s="31">
        <v>0</v>
      </c>
      <c r="AB162" s="31">
        <v>0</v>
      </c>
      <c r="AC162" s="31">
        <v>0</v>
      </c>
      <c r="AD162" s="31">
        <v>0</v>
      </c>
      <c r="AE162" s="31">
        <v>0</v>
      </c>
      <c r="AF162" s="31">
        <v>0</v>
      </c>
      <c r="AG162" s="31">
        <v>0</v>
      </c>
      <c r="AH162" s="31">
        <v>0</v>
      </c>
      <c r="AI162" s="31">
        <v>0</v>
      </c>
      <c r="AJ162" s="31">
        <v>0</v>
      </c>
      <c r="AK162" s="31">
        <v>0</v>
      </c>
      <c r="AL162" s="31">
        <v>0</v>
      </c>
      <c r="AM162" s="31">
        <v>0</v>
      </c>
      <c r="AN162" s="32">
        <f>K162*Scale</f>
        <v>0</v>
      </c>
      <c r="AO162" s="32">
        <f t="shared" si="19"/>
        <v>0</v>
      </c>
      <c r="AP162" s="32">
        <f>AO164-AN164</f>
        <v>0</v>
      </c>
      <c r="AQ162" s="33"/>
    </row>
    <row r="163" spans="1:43" ht="66.75" customHeight="1">
      <c r="A163" s="40"/>
      <c r="B163" s="54" t="s">
        <v>288</v>
      </c>
      <c r="C163" s="35" t="s">
        <v>289</v>
      </c>
      <c r="D163" s="36">
        <v>14000</v>
      </c>
      <c r="E163" s="36">
        <v>2200</v>
      </c>
      <c r="F163" s="36">
        <v>33700</v>
      </c>
      <c r="G163" s="36">
        <v>0</v>
      </c>
      <c r="H163" s="36">
        <v>106000</v>
      </c>
      <c r="I163" s="36">
        <f t="shared" si="18"/>
      </c>
      <c r="J163" s="36" t="s">
        <v>10</v>
      </c>
      <c r="K163" s="36">
        <v>49900</v>
      </c>
      <c r="L163" s="36">
        <v>4200</v>
      </c>
      <c r="M163" s="36">
        <v>4200</v>
      </c>
      <c r="N163" s="36">
        <v>5600</v>
      </c>
      <c r="O163" s="36">
        <v>660</v>
      </c>
      <c r="P163" s="36">
        <v>660</v>
      </c>
      <c r="Q163" s="36">
        <v>880</v>
      </c>
      <c r="R163" s="36">
        <v>10110</v>
      </c>
      <c r="S163" s="36">
        <v>10110</v>
      </c>
      <c r="T163" s="36">
        <v>13480</v>
      </c>
      <c r="U163" s="36">
        <v>0</v>
      </c>
      <c r="V163" s="36">
        <v>0</v>
      </c>
      <c r="W163" s="36">
        <v>0</v>
      </c>
      <c r="X163" s="36">
        <v>0</v>
      </c>
      <c r="Y163" s="36">
        <v>0</v>
      </c>
      <c r="Z163" s="36">
        <v>14000</v>
      </c>
      <c r="AA163" s="36">
        <v>0</v>
      </c>
      <c r="AB163" s="36">
        <v>0</v>
      </c>
      <c r="AC163" s="36">
        <v>2200</v>
      </c>
      <c r="AD163" s="36">
        <v>0</v>
      </c>
      <c r="AE163" s="36">
        <v>0</v>
      </c>
      <c r="AF163" s="36">
        <v>33700</v>
      </c>
      <c r="AG163" s="36">
        <v>0</v>
      </c>
      <c r="AH163" s="36">
        <v>0</v>
      </c>
      <c r="AI163" s="36">
        <v>56100</v>
      </c>
      <c r="AJ163" s="36">
        <v>14000</v>
      </c>
      <c r="AK163" s="36">
        <v>2200</v>
      </c>
      <c r="AL163" s="36">
        <v>33700</v>
      </c>
      <c r="AM163" s="36">
        <v>56100</v>
      </c>
      <c r="AN163" s="37">
        <v>106</v>
      </c>
      <c r="AO163" s="37">
        <f t="shared" si="19"/>
        <v>106</v>
      </c>
      <c r="AP163" s="32"/>
      <c r="AQ163" s="33"/>
    </row>
    <row r="164" spans="1:43" s="25" customFormat="1" ht="31.5">
      <c r="A164" s="40" t="s">
        <v>290</v>
      </c>
      <c r="B164" s="41" t="s">
        <v>291</v>
      </c>
      <c r="C164" s="30" t="str">
        <f aca="true" t="shared" si="20" ref="C164:C171">A164&amp;"00"</f>
        <v>302400000</v>
      </c>
      <c r="D164" s="31">
        <v>0</v>
      </c>
      <c r="E164" s="31">
        <v>1554000</v>
      </c>
      <c r="F164" s="31">
        <v>2500000</v>
      </c>
      <c r="G164" s="31">
        <v>3286000</v>
      </c>
      <c r="H164" s="31">
        <v>11340000</v>
      </c>
      <c r="I164" s="31">
        <f t="shared" si="18"/>
      </c>
      <c r="J164" s="31" t="s">
        <v>10</v>
      </c>
      <c r="K164" s="31">
        <v>7340000</v>
      </c>
      <c r="L164" s="31">
        <v>0</v>
      </c>
      <c r="M164" s="31">
        <v>0</v>
      </c>
      <c r="N164" s="31">
        <v>0</v>
      </c>
      <c r="O164" s="31">
        <v>466200</v>
      </c>
      <c r="P164" s="31">
        <v>466200</v>
      </c>
      <c r="Q164" s="31">
        <v>621600</v>
      </c>
      <c r="R164" s="31">
        <v>750000</v>
      </c>
      <c r="S164" s="31">
        <v>750000</v>
      </c>
      <c r="T164" s="31">
        <v>1000000</v>
      </c>
      <c r="U164" s="31">
        <v>985800</v>
      </c>
      <c r="V164" s="31">
        <v>985800</v>
      </c>
      <c r="W164" s="31">
        <v>1314400</v>
      </c>
      <c r="X164" s="31">
        <v>0</v>
      </c>
      <c r="Y164" s="31">
        <v>0</v>
      </c>
      <c r="Z164" s="31">
        <v>0</v>
      </c>
      <c r="AA164" s="31">
        <v>0</v>
      </c>
      <c r="AB164" s="31">
        <v>0</v>
      </c>
      <c r="AC164" s="31">
        <v>0</v>
      </c>
      <c r="AD164" s="31">
        <v>0</v>
      </c>
      <c r="AE164" s="31">
        <v>0</v>
      </c>
      <c r="AF164" s="31">
        <v>0</v>
      </c>
      <c r="AG164" s="31">
        <v>2202000</v>
      </c>
      <c r="AH164" s="31">
        <v>4868000</v>
      </c>
      <c r="AI164" s="31">
        <v>4270000</v>
      </c>
      <c r="AJ164" s="31">
        <v>0</v>
      </c>
      <c r="AK164" s="31">
        <v>0</v>
      </c>
      <c r="AL164" s="31">
        <v>0</v>
      </c>
      <c r="AM164" s="31">
        <v>11340000</v>
      </c>
      <c r="AN164" s="32">
        <v>11340</v>
      </c>
      <c r="AO164" s="32">
        <f t="shared" si="19"/>
        <v>11340</v>
      </c>
      <c r="AP164" s="23">
        <f aca="true" t="shared" si="21" ref="AP164:AP180">AO166-AN166</f>
        <v>1800</v>
      </c>
      <c r="AQ164" s="24"/>
    </row>
    <row r="165" spans="1:43" s="25" customFormat="1" ht="15.75">
      <c r="A165" s="40"/>
      <c r="B165" s="41"/>
      <c r="C165" s="30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2"/>
      <c r="AO165" s="32"/>
      <c r="AP165" s="23"/>
      <c r="AQ165" s="24"/>
    </row>
    <row r="166" spans="1:43" s="25" customFormat="1" ht="15.75">
      <c r="A166" s="45" t="s">
        <v>292</v>
      </c>
      <c r="B166" s="46" t="s">
        <v>293</v>
      </c>
      <c r="C166" s="21" t="str">
        <f t="shared" si="20"/>
        <v>307000000</v>
      </c>
      <c r="D166" s="22">
        <v>0</v>
      </c>
      <c r="E166" s="22">
        <v>0</v>
      </c>
      <c r="F166" s="22">
        <v>0</v>
      </c>
      <c r="G166" s="22">
        <v>0</v>
      </c>
      <c r="H166" s="22">
        <v>5100000</v>
      </c>
      <c r="I166" s="22">
        <f t="shared" si="18"/>
      </c>
      <c r="J166" s="22" t="s">
        <v>10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2">
        <v>0</v>
      </c>
      <c r="Z166" s="22">
        <v>0</v>
      </c>
      <c r="AA166" s="22">
        <v>0</v>
      </c>
      <c r="AB166" s="22">
        <v>0</v>
      </c>
      <c r="AC166" s="22">
        <v>0</v>
      </c>
      <c r="AD166" s="22">
        <v>0</v>
      </c>
      <c r="AE166" s="22">
        <v>0</v>
      </c>
      <c r="AF166" s="22">
        <v>0</v>
      </c>
      <c r="AG166" s="22">
        <v>3300000</v>
      </c>
      <c r="AH166" s="22">
        <v>0</v>
      </c>
      <c r="AI166" s="22">
        <v>1800000</v>
      </c>
      <c r="AJ166" s="22">
        <v>0</v>
      </c>
      <c r="AK166" s="22">
        <v>0</v>
      </c>
      <c r="AL166" s="22">
        <v>0</v>
      </c>
      <c r="AM166" s="22">
        <v>5100000</v>
      </c>
      <c r="AN166" s="23">
        <v>3300</v>
      </c>
      <c r="AO166" s="23">
        <f t="shared" si="19"/>
        <v>5100</v>
      </c>
      <c r="AP166" s="23">
        <f t="shared" si="21"/>
        <v>-80874.63268000014</v>
      </c>
      <c r="AQ166" s="24"/>
    </row>
    <row r="167" spans="1:43" s="25" customFormat="1" ht="15.75">
      <c r="A167" s="45"/>
      <c r="B167" s="46"/>
      <c r="C167" s="21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3"/>
      <c r="AO167" s="23"/>
      <c r="AP167" s="23">
        <f t="shared" si="21"/>
        <v>-7309.13527000013</v>
      </c>
      <c r="AQ167" s="24"/>
    </row>
    <row r="168" spans="1:43" s="25" customFormat="1" ht="47.25">
      <c r="A168" s="45" t="s">
        <v>294</v>
      </c>
      <c r="B168" s="46" t="s">
        <v>295</v>
      </c>
      <c r="C168" s="21" t="str">
        <f t="shared" si="20"/>
        <v>500000000</v>
      </c>
      <c r="D168" s="22">
        <v>48146009</v>
      </c>
      <c r="E168" s="22">
        <v>47717476</v>
      </c>
      <c r="F168" s="22">
        <v>36833241</v>
      </c>
      <c r="G168" s="22">
        <v>59191277</v>
      </c>
      <c r="H168" s="22">
        <v>111012367.31999986</v>
      </c>
      <c r="I168" s="22">
        <f t="shared" si="18"/>
      </c>
      <c r="J168" s="22" t="s">
        <v>10</v>
      </c>
      <c r="K168" s="22">
        <v>191888003</v>
      </c>
      <c r="L168" s="22">
        <v>14443802.7</v>
      </c>
      <c r="M168" s="22">
        <v>14443802.7</v>
      </c>
      <c r="N168" s="22">
        <v>19258403.6</v>
      </c>
      <c r="O168" s="22">
        <v>14315242.8</v>
      </c>
      <c r="P168" s="22">
        <v>14315242.8</v>
      </c>
      <c r="Q168" s="22">
        <v>19086990.4</v>
      </c>
      <c r="R168" s="22">
        <v>11049972.3</v>
      </c>
      <c r="S168" s="22">
        <v>11049972.3</v>
      </c>
      <c r="T168" s="22">
        <v>14733296.4</v>
      </c>
      <c r="U168" s="22">
        <v>17757383.1</v>
      </c>
      <c r="V168" s="22">
        <v>17757383.1</v>
      </c>
      <c r="W168" s="22">
        <v>23676510.8</v>
      </c>
      <c r="X168" s="22">
        <v>7891918.1099999985</v>
      </c>
      <c r="Y168" s="22">
        <v>8804859.029999996</v>
      </c>
      <c r="Z168" s="22">
        <v>10879712.61999999</v>
      </c>
      <c r="AA168" s="22">
        <v>10869976.860000005</v>
      </c>
      <c r="AB168" s="22">
        <v>9582476.239999993</v>
      </c>
      <c r="AC168" s="22">
        <v>7579458.750000001</v>
      </c>
      <c r="AD168" s="22">
        <v>5715647.899999998</v>
      </c>
      <c r="AE168" s="22">
        <v>5162661.84</v>
      </c>
      <c r="AF168" s="22">
        <v>8009307.81</v>
      </c>
      <c r="AG168" s="22">
        <v>10807243.539999995</v>
      </c>
      <c r="AH168" s="22">
        <v>12340235.799999999</v>
      </c>
      <c r="AI168" s="22">
        <v>13368868.82</v>
      </c>
      <c r="AJ168" s="22">
        <v>27576489.760000005</v>
      </c>
      <c r="AK168" s="22">
        <v>28031911.85000002</v>
      </c>
      <c r="AL168" s="22">
        <v>18887617.549999986</v>
      </c>
      <c r="AM168" s="22">
        <v>36516348.15999998</v>
      </c>
      <c r="AN168" s="23">
        <v>191887</v>
      </c>
      <c r="AO168" s="23">
        <f t="shared" si="19"/>
        <v>111012.36731999986</v>
      </c>
      <c r="AP168" s="23">
        <f t="shared" si="21"/>
        <v>-73566.50041000002</v>
      </c>
      <c r="AQ168" s="24"/>
    </row>
    <row r="169" spans="1:43" ht="31.5" hidden="1">
      <c r="A169" s="45" t="s">
        <v>296</v>
      </c>
      <c r="B169" s="46" t="s">
        <v>297</v>
      </c>
      <c r="C169" s="21" t="str">
        <f t="shared" si="20"/>
        <v>502000000</v>
      </c>
      <c r="D169" s="22">
        <v>29674499</v>
      </c>
      <c r="E169" s="22">
        <v>27924387</v>
      </c>
      <c r="F169" s="22">
        <v>18726830</v>
      </c>
      <c r="G169" s="22">
        <v>34258358</v>
      </c>
      <c r="H169" s="22">
        <v>103274938.72999987</v>
      </c>
      <c r="I169" s="22">
        <f t="shared" si="18"/>
      </c>
      <c r="J169" s="22" t="s">
        <v>10</v>
      </c>
      <c r="K169" s="22">
        <v>110584074</v>
      </c>
      <c r="L169" s="22">
        <v>8902349.7</v>
      </c>
      <c r="M169" s="22">
        <v>8902349.7</v>
      </c>
      <c r="N169" s="22">
        <v>11869799.6</v>
      </c>
      <c r="O169" s="22">
        <v>8377316.1</v>
      </c>
      <c r="P169" s="22">
        <v>8377316.1</v>
      </c>
      <c r="Q169" s="22">
        <v>11169754.8</v>
      </c>
      <c r="R169" s="22">
        <v>5618049</v>
      </c>
      <c r="S169" s="22">
        <v>5618049</v>
      </c>
      <c r="T169" s="22">
        <v>7490732</v>
      </c>
      <c r="U169" s="22">
        <v>10277507.4</v>
      </c>
      <c r="V169" s="22">
        <v>10277507.4</v>
      </c>
      <c r="W169" s="22">
        <v>13703343.2</v>
      </c>
      <c r="X169" s="22">
        <v>7771536.919999998</v>
      </c>
      <c r="Y169" s="22">
        <v>8542057.899999997</v>
      </c>
      <c r="Z169" s="22">
        <v>10498638.109999992</v>
      </c>
      <c r="AA169" s="22">
        <v>10523098.530000003</v>
      </c>
      <c r="AB169" s="22">
        <v>8057650.209999993</v>
      </c>
      <c r="AC169" s="22">
        <v>6292411.110000001</v>
      </c>
      <c r="AD169" s="22">
        <v>4854936.23</v>
      </c>
      <c r="AE169" s="22">
        <v>4841695.04</v>
      </c>
      <c r="AF169" s="22">
        <v>7465001.47</v>
      </c>
      <c r="AG169" s="22">
        <v>10442193.229999997</v>
      </c>
      <c r="AH169" s="22">
        <v>11669020.36</v>
      </c>
      <c r="AI169" s="22">
        <v>12316699.62</v>
      </c>
      <c r="AJ169" s="22">
        <v>26812232.930000007</v>
      </c>
      <c r="AK169" s="22">
        <v>24873159.850000024</v>
      </c>
      <c r="AL169" s="22">
        <v>17161632.739999987</v>
      </c>
      <c r="AM169" s="22">
        <v>34427913.20999998</v>
      </c>
      <c r="AN169" s="23">
        <f aca="true" t="shared" si="22" ref="AN169:AN180">K169*Scale</f>
        <v>110584.07400000001</v>
      </c>
      <c r="AO169" s="23">
        <f t="shared" si="19"/>
        <v>103274.93872999988</v>
      </c>
      <c r="AP169" s="32">
        <f t="shared" si="21"/>
        <v>-25796.705750000016</v>
      </c>
      <c r="AQ169" s="33"/>
    </row>
    <row r="170" spans="1:43" s="39" customFormat="1" ht="47.25" hidden="1">
      <c r="A170" s="45" t="s">
        <v>298</v>
      </c>
      <c r="B170" s="46" t="s">
        <v>299</v>
      </c>
      <c r="C170" s="21" t="str">
        <f t="shared" si="20"/>
        <v>503000000</v>
      </c>
      <c r="D170" s="22">
        <v>18471510</v>
      </c>
      <c r="E170" s="22">
        <v>19793089</v>
      </c>
      <c r="F170" s="22">
        <v>18106411</v>
      </c>
      <c r="G170" s="22">
        <v>24932919</v>
      </c>
      <c r="H170" s="22">
        <v>7737428.589999988</v>
      </c>
      <c r="I170" s="22">
        <f t="shared" si="18"/>
      </c>
      <c r="J170" s="22" t="s">
        <v>10</v>
      </c>
      <c r="K170" s="22">
        <v>81303929</v>
      </c>
      <c r="L170" s="22">
        <v>5541453</v>
      </c>
      <c r="M170" s="22">
        <v>5541453</v>
      </c>
      <c r="N170" s="22">
        <v>7388604</v>
      </c>
      <c r="O170" s="22">
        <v>5937926.7</v>
      </c>
      <c r="P170" s="22">
        <v>5937926.7</v>
      </c>
      <c r="Q170" s="22">
        <v>7917235.6</v>
      </c>
      <c r="R170" s="22">
        <v>5431923.3</v>
      </c>
      <c r="S170" s="22">
        <v>5431923.3</v>
      </c>
      <c r="T170" s="22">
        <v>7242564.4</v>
      </c>
      <c r="U170" s="22">
        <v>7479875.7</v>
      </c>
      <c r="V170" s="22">
        <v>7479875.7</v>
      </c>
      <c r="W170" s="22">
        <v>9973167.6</v>
      </c>
      <c r="X170" s="22">
        <v>120370.75</v>
      </c>
      <c r="Y170" s="22">
        <v>262763.77</v>
      </c>
      <c r="Z170" s="22">
        <v>371252.97</v>
      </c>
      <c r="AA170" s="22">
        <v>349151.01</v>
      </c>
      <c r="AB170" s="22">
        <v>1532422.69</v>
      </c>
      <c r="AC170" s="22">
        <v>1279352.64</v>
      </c>
      <c r="AD170" s="22">
        <v>868191.67</v>
      </c>
      <c r="AE170" s="22">
        <v>321181.8</v>
      </c>
      <c r="AF170" s="22">
        <v>544306.34</v>
      </c>
      <c r="AG170" s="22">
        <v>365050.31</v>
      </c>
      <c r="AH170" s="22">
        <v>671215.44</v>
      </c>
      <c r="AI170" s="22">
        <v>1052169.2</v>
      </c>
      <c r="AJ170" s="22">
        <v>754387.49</v>
      </c>
      <c r="AK170" s="22">
        <v>3160926.34</v>
      </c>
      <c r="AL170" s="22">
        <v>1733679.81</v>
      </c>
      <c r="AM170" s="22">
        <v>2088434.95</v>
      </c>
      <c r="AN170" s="23">
        <f t="shared" si="22"/>
        <v>81303.929</v>
      </c>
      <c r="AO170" s="23">
        <f t="shared" si="19"/>
        <v>7737.428589999988</v>
      </c>
      <c r="AP170" s="37">
        <f t="shared" si="21"/>
        <v>-25455.41029</v>
      </c>
      <c r="AQ170" s="38"/>
    </row>
    <row r="171" spans="1:43" s="39" customFormat="1" ht="47.25" hidden="1">
      <c r="A171" s="40" t="s">
        <v>300</v>
      </c>
      <c r="B171" s="44" t="s">
        <v>301</v>
      </c>
      <c r="C171" s="30" t="str">
        <f t="shared" si="20"/>
        <v>503010000</v>
      </c>
      <c r="D171" s="31">
        <v>9076520</v>
      </c>
      <c r="E171" s="31">
        <v>5180840</v>
      </c>
      <c r="F171" s="31">
        <v>7753600</v>
      </c>
      <c r="G171" s="31">
        <v>11261999</v>
      </c>
      <c r="H171" s="31">
        <v>7476253.249999988</v>
      </c>
      <c r="I171" s="31">
        <f t="shared" si="18"/>
      </c>
      <c r="J171" s="31" t="s">
        <v>10</v>
      </c>
      <c r="K171" s="31">
        <v>33272959</v>
      </c>
      <c r="L171" s="31">
        <v>2722956</v>
      </c>
      <c r="M171" s="31">
        <v>2722956</v>
      </c>
      <c r="N171" s="31">
        <v>3630608</v>
      </c>
      <c r="O171" s="31">
        <v>1554252</v>
      </c>
      <c r="P171" s="31">
        <v>1554252</v>
      </c>
      <c r="Q171" s="31">
        <v>2072336</v>
      </c>
      <c r="R171" s="31">
        <v>2326080</v>
      </c>
      <c r="S171" s="31">
        <v>2326080</v>
      </c>
      <c r="T171" s="31">
        <v>3101440</v>
      </c>
      <c r="U171" s="31">
        <v>3378599.7</v>
      </c>
      <c r="V171" s="31">
        <v>3378599.7</v>
      </c>
      <c r="W171" s="31">
        <v>4504799.6</v>
      </c>
      <c r="X171" s="31">
        <v>109336.95</v>
      </c>
      <c r="Y171" s="31">
        <v>259536.57</v>
      </c>
      <c r="Z171" s="31">
        <v>366048.57</v>
      </c>
      <c r="AA171" s="31">
        <v>338742.21</v>
      </c>
      <c r="AB171" s="31">
        <v>1519613.28</v>
      </c>
      <c r="AC171" s="31">
        <v>1271636.35</v>
      </c>
      <c r="AD171" s="31">
        <v>660229.35</v>
      </c>
      <c r="AE171" s="31">
        <v>318368.68</v>
      </c>
      <c r="AF171" s="31">
        <v>544306.34</v>
      </c>
      <c r="AG171" s="31">
        <v>365050.31</v>
      </c>
      <c r="AH171" s="31">
        <v>671215.44</v>
      </c>
      <c r="AI171" s="31">
        <v>1052169.2</v>
      </c>
      <c r="AJ171" s="31">
        <v>734922.09</v>
      </c>
      <c r="AK171" s="31">
        <v>3129991.84</v>
      </c>
      <c r="AL171" s="31">
        <v>1522904.37</v>
      </c>
      <c r="AM171" s="31">
        <v>2088434.95</v>
      </c>
      <c r="AN171" s="32">
        <f t="shared" si="22"/>
        <v>33272.959</v>
      </c>
      <c r="AO171" s="32">
        <f t="shared" si="19"/>
        <v>7476.253249999988</v>
      </c>
      <c r="AP171" s="37">
        <f t="shared" si="21"/>
        <v>-442.2858399999999</v>
      </c>
      <c r="AQ171" s="38"/>
    </row>
    <row r="172" spans="1:43" s="39" customFormat="1" ht="63" hidden="1">
      <c r="A172" s="40" t="s">
        <v>302</v>
      </c>
      <c r="B172" s="43" t="s">
        <v>303</v>
      </c>
      <c r="C172" s="35" t="s">
        <v>304</v>
      </c>
      <c r="D172" s="36">
        <v>6835190</v>
      </c>
      <c r="E172" s="36">
        <v>3799893</v>
      </c>
      <c r="F172" s="36">
        <v>6521438</v>
      </c>
      <c r="G172" s="36">
        <v>9571717</v>
      </c>
      <c r="H172" s="36">
        <v>1272827.71</v>
      </c>
      <c r="I172" s="36">
        <f t="shared" si="18"/>
      </c>
      <c r="J172" s="36" t="s">
        <v>10</v>
      </c>
      <c r="K172" s="36">
        <v>26728238</v>
      </c>
      <c r="L172" s="36">
        <v>2050557</v>
      </c>
      <c r="M172" s="36">
        <v>2050557</v>
      </c>
      <c r="N172" s="36">
        <v>2734076</v>
      </c>
      <c r="O172" s="36">
        <v>1139967.9</v>
      </c>
      <c r="P172" s="36">
        <v>1139967.9</v>
      </c>
      <c r="Q172" s="36">
        <v>1519957.2</v>
      </c>
      <c r="R172" s="36">
        <v>1956431.4</v>
      </c>
      <c r="S172" s="36">
        <v>1956431.4</v>
      </c>
      <c r="T172" s="36">
        <v>2608575.2</v>
      </c>
      <c r="U172" s="36">
        <v>2871515.1</v>
      </c>
      <c r="V172" s="36">
        <v>2871515.1</v>
      </c>
      <c r="W172" s="36">
        <v>3828686.8</v>
      </c>
      <c r="X172" s="36">
        <v>20660</v>
      </c>
      <c r="Y172" s="36">
        <v>28480.46</v>
      </c>
      <c r="Z172" s="36">
        <v>90788.7</v>
      </c>
      <c r="AA172" s="36">
        <v>47820.31</v>
      </c>
      <c r="AB172" s="36">
        <v>184620</v>
      </c>
      <c r="AC172" s="36">
        <v>355831.92</v>
      </c>
      <c r="AD172" s="36">
        <v>39087.31</v>
      </c>
      <c r="AE172" s="36">
        <v>30206.76</v>
      </c>
      <c r="AF172" s="36">
        <v>110497</v>
      </c>
      <c r="AG172" s="36">
        <v>14693.77</v>
      </c>
      <c r="AH172" s="36">
        <v>-17003.17</v>
      </c>
      <c r="AI172" s="36">
        <v>367144.65</v>
      </c>
      <c r="AJ172" s="36">
        <v>139929.16</v>
      </c>
      <c r="AK172" s="36">
        <v>588272.23</v>
      </c>
      <c r="AL172" s="36">
        <v>179791.07</v>
      </c>
      <c r="AM172" s="36">
        <v>364835.25</v>
      </c>
      <c r="AN172" s="37">
        <f t="shared" si="22"/>
        <v>26728.238</v>
      </c>
      <c r="AO172" s="37">
        <f t="shared" si="19"/>
        <v>1272.82771</v>
      </c>
      <c r="AP172" s="37">
        <f t="shared" si="21"/>
        <v>-24165.88445</v>
      </c>
      <c r="AQ172" s="38"/>
    </row>
    <row r="173" spans="1:43" s="39" customFormat="1" ht="63" hidden="1">
      <c r="A173" s="40" t="s">
        <v>305</v>
      </c>
      <c r="B173" s="43" t="s">
        <v>306</v>
      </c>
      <c r="C173" s="35" t="str">
        <f>A173&amp;"00"</f>
        <v>503011100</v>
      </c>
      <c r="D173" s="36">
        <v>67750</v>
      </c>
      <c r="E173" s="36">
        <v>708975</v>
      </c>
      <c r="F173" s="36">
        <v>300000</v>
      </c>
      <c r="G173" s="36">
        <v>0</v>
      </c>
      <c r="H173" s="36">
        <v>634439.16</v>
      </c>
      <c r="I173" s="36">
        <f t="shared" si="18"/>
      </c>
      <c r="J173" s="36" t="s">
        <v>10</v>
      </c>
      <c r="K173" s="36">
        <v>1076725</v>
      </c>
      <c r="L173" s="36">
        <v>20325</v>
      </c>
      <c r="M173" s="36">
        <v>20325</v>
      </c>
      <c r="N173" s="36">
        <v>27100</v>
      </c>
      <c r="O173" s="36">
        <v>212692.5</v>
      </c>
      <c r="P173" s="36">
        <v>212692.5</v>
      </c>
      <c r="Q173" s="36">
        <v>283590</v>
      </c>
      <c r="R173" s="36">
        <v>90000</v>
      </c>
      <c r="S173" s="36">
        <v>90000</v>
      </c>
      <c r="T173" s="36">
        <v>120000</v>
      </c>
      <c r="U173" s="36">
        <v>0</v>
      </c>
      <c r="V173" s="36">
        <v>0</v>
      </c>
      <c r="W173" s="36">
        <v>0</v>
      </c>
      <c r="X173" s="36">
        <v>0</v>
      </c>
      <c r="Y173" s="36">
        <v>28480.46</v>
      </c>
      <c r="Z173" s="36">
        <v>14788.7</v>
      </c>
      <c r="AA173" s="36">
        <v>22820.31</v>
      </c>
      <c r="AB173" s="36">
        <v>32220</v>
      </c>
      <c r="AC173" s="36">
        <v>255667.75</v>
      </c>
      <c r="AD173" s="36">
        <v>33881.41</v>
      </c>
      <c r="AE173" s="36">
        <v>30206.76</v>
      </c>
      <c r="AF173" s="36">
        <v>0</v>
      </c>
      <c r="AG173" s="36">
        <v>14693.77</v>
      </c>
      <c r="AH173" s="36">
        <v>1680</v>
      </c>
      <c r="AI173" s="36">
        <v>200000</v>
      </c>
      <c r="AJ173" s="36">
        <v>43269.16</v>
      </c>
      <c r="AK173" s="36">
        <v>310708.06</v>
      </c>
      <c r="AL173" s="36">
        <v>64088.17</v>
      </c>
      <c r="AM173" s="36">
        <v>216373.77</v>
      </c>
      <c r="AN173" s="37">
        <f t="shared" si="22"/>
        <v>1076.725</v>
      </c>
      <c r="AO173" s="37">
        <f t="shared" si="19"/>
        <v>634.43916</v>
      </c>
      <c r="AP173" s="37">
        <f t="shared" si="21"/>
        <v>-847.24</v>
      </c>
      <c r="AQ173" s="38"/>
    </row>
    <row r="174" spans="1:43" s="39" customFormat="1" ht="63" hidden="1">
      <c r="A174" s="40" t="s">
        <v>307</v>
      </c>
      <c r="B174" s="43" t="s">
        <v>308</v>
      </c>
      <c r="C174" s="35" t="str">
        <f>A174&amp;"00"</f>
        <v>503011200</v>
      </c>
      <c r="D174" s="36">
        <v>6596440</v>
      </c>
      <c r="E174" s="36">
        <v>2916918</v>
      </c>
      <c r="F174" s="36">
        <v>6221438</v>
      </c>
      <c r="G174" s="36">
        <v>9048817</v>
      </c>
      <c r="H174" s="36">
        <v>617728.55</v>
      </c>
      <c r="I174" s="36">
        <f t="shared" si="18"/>
      </c>
      <c r="J174" s="36" t="s">
        <v>10</v>
      </c>
      <c r="K174" s="36">
        <v>24783613</v>
      </c>
      <c r="L174" s="36">
        <v>1978932</v>
      </c>
      <c r="M174" s="36">
        <v>1978932</v>
      </c>
      <c r="N174" s="36">
        <v>2638576</v>
      </c>
      <c r="O174" s="36">
        <v>875075.4</v>
      </c>
      <c r="P174" s="36">
        <v>875075.4</v>
      </c>
      <c r="Q174" s="36">
        <v>1166767.2</v>
      </c>
      <c r="R174" s="36">
        <v>1866431.4</v>
      </c>
      <c r="S174" s="36">
        <v>1866431.4</v>
      </c>
      <c r="T174" s="36">
        <v>2488575.2</v>
      </c>
      <c r="U174" s="36">
        <v>2714645.1</v>
      </c>
      <c r="V174" s="36">
        <v>2714645.1</v>
      </c>
      <c r="W174" s="36">
        <v>3619526.8</v>
      </c>
      <c r="X174" s="36">
        <v>0</v>
      </c>
      <c r="Y174" s="36">
        <v>0</v>
      </c>
      <c r="Z174" s="36">
        <v>76000</v>
      </c>
      <c r="AA174" s="36">
        <v>25000</v>
      </c>
      <c r="AB174" s="36">
        <v>152400</v>
      </c>
      <c r="AC174" s="36">
        <v>100164.17</v>
      </c>
      <c r="AD174" s="36">
        <v>5205.9</v>
      </c>
      <c r="AE174" s="36">
        <v>0</v>
      </c>
      <c r="AF174" s="36">
        <v>110497</v>
      </c>
      <c r="AG174" s="36">
        <v>0</v>
      </c>
      <c r="AH174" s="36">
        <v>-18683.17</v>
      </c>
      <c r="AI174" s="36">
        <v>167144.65</v>
      </c>
      <c r="AJ174" s="36">
        <v>76000</v>
      </c>
      <c r="AK174" s="36">
        <v>277564.17</v>
      </c>
      <c r="AL174" s="36">
        <v>115702.9</v>
      </c>
      <c r="AM174" s="36">
        <v>148461.48</v>
      </c>
      <c r="AN174" s="37">
        <f t="shared" si="22"/>
        <v>24783.613</v>
      </c>
      <c r="AO174" s="37">
        <f t="shared" si="19"/>
        <v>617.72855</v>
      </c>
      <c r="AP174" s="37">
        <f t="shared" si="21"/>
        <v>-341.2954600000121</v>
      </c>
      <c r="AQ174" s="38"/>
    </row>
    <row r="175" spans="1:43" ht="63" hidden="1">
      <c r="A175" s="40" t="s">
        <v>309</v>
      </c>
      <c r="B175" s="43" t="s">
        <v>310</v>
      </c>
      <c r="C175" s="35" t="str">
        <f>A175&amp;"00"</f>
        <v>503011300</v>
      </c>
      <c r="D175" s="36">
        <v>171000</v>
      </c>
      <c r="E175" s="36">
        <v>174000</v>
      </c>
      <c r="F175" s="36">
        <v>0</v>
      </c>
      <c r="G175" s="36">
        <v>522900</v>
      </c>
      <c r="H175" s="36">
        <v>20660</v>
      </c>
      <c r="I175" s="36">
        <f t="shared" si="18"/>
      </c>
      <c r="J175" s="36" t="s">
        <v>10</v>
      </c>
      <c r="K175" s="36">
        <v>867900</v>
      </c>
      <c r="L175" s="36">
        <v>51300</v>
      </c>
      <c r="M175" s="36">
        <v>51300</v>
      </c>
      <c r="N175" s="36">
        <v>68400</v>
      </c>
      <c r="O175" s="36">
        <v>52200</v>
      </c>
      <c r="P175" s="36">
        <v>52200</v>
      </c>
      <c r="Q175" s="36">
        <v>69600</v>
      </c>
      <c r="R175" s="36">
        <v>0</v>
      </c>
      <c r="S175" s="36">
        <v>0</v>
      </c>
      <c r="T175" s="36">
        <v>0</v>
      </c>
      <c r="U175" s="36">
        <v>156870</v>
      </c>
      <c r="V175" s="36">
        <v>156870</v>
      </c>
      <c r="W175" s="36">
        <v>209160</v>
      </c>
      <c r="X175" s="36">
        <v>20660</v>
      </c>
      <c r="Y175" s="36">
        <v>0</v>
      </c>
      <c r="Z175" s="36">
        <v>0</v>
      </c>
      <c r="AA175" s="36">
        <v>0</v>
      </c>
      <c r="AB175" s="36">
        <v>0</v>
      </c>
      <c r="AC175" s="36">
        <v>0</v>
      </c>
      <c r="AD175" s="36">
        <v>0</v>
      </c>
      <c r="AE175" s="36">
        <v>0</v>
      </c>
      <c r="AF175" s="36">
        <v>0</v>
      </c>
      <c r="AG175" s="36">
        <v>0</v>
      </c>
      <c r="AH175" s="36">
        <v>0</v>
      </c>
      <c r="AI175" s="36">
        <v>0</v>
      </c>
      <c r="AJ175" s="36">
        <v>20660</v>
      </c>
      <c r="AK175" s="36">
        <v>0</v>
      </c>
      <c r="AL175" s="36">
        <v>0</v>
      </c>
      <c r="AM175" s="36">
        <v>0</v>
      </c>
      <c r="AN175" s="37">
        <f t="shared" si="22"/>
        <v>867.9</v>
      </c>
      <c r="AO175" s="37">
        <f t="shared" si="19"/>
        <v>20.66</v>
      </c>
      <c r="AP175" s="32">
        <f t="shared" si="21"/>
        <v>-47769.79466</v>
      </c>
      <c r="AQ175" s="33"/>
    </row>
    <row r="176" spans="1:43" s="39" customFormat="1" ht="46.5" customHeight="1" hidden="1">
      <c r="A176" s="40" t="s">
        <v>311</v>
      </c>
      <c r="B176" s="43" t="s">
        <v>312</v>
      </c>
      <c r="C176" s="35" t="s">
        <v>313</v>
      </c>
      <c r="D176" s="36">
        <v>2241330</v>
      </c>
      <c r="E176" s="36">
        <v>1380947</v>
      </c>
      <c r="F176" s="36">
        <v>1232162</v>
      </c>
      <c r="G176" s="36">
        <v>1690282</v>
      </c>
      <c r="H176" s="36">
        <v>6203425.539999988</v>
      </c>
      <c r="I176" s="36">
        <f t="shared" si="18"/>
      </c>
      <c r="J176" s="36" t="s">
        <v>10</v>
      </c>
      <c r="K176" s="36">
        <v>6544721</v>
      </c>
      <c r="L176" s="36">
        <v>672399</v>
      </c>
      <c r="M176" s="36">
        <v>672399</v>
      </c>
      <c r="N176" s="36">
        <v>896532</v>
      </c>
      <c r="O176" s="36">
        <v>414284.1</v>
      </c>
      <c r="P176" s="36">
        <v>414284.1</v>
      </c>
      <c r="Q176" s="36">
        <v>552378.8</v>
      </c>
      <c r="R176" s="36">
        <v>369648.6</v>
      </c>
      <c r="S176" s="36">
        <v>369648.6</v>
      </c>
      <c r="T176" s="36">
        <v>492864.8</v>
      </c>
      <c r="U176" s="36">
        <v>507084.6</v>
      </c>
      <c r="V176" s="36">
        <v>507084.6</v>
      </c>
      <c r="W176" s="36">
        <v>676112.8</v>
      </c>
      <c r="X176" s="36">
        <v>88676.95</v>
      </c>
      <c r="Y176" s="36">
        <v>231056.11</v>
      </c>
      <c r="Z176" s="36">
        <v>275259.87</v>
      </c>
      <c r="AA176" s="36">
        <v>290921.9</v>
      </c>
      <c r="AB176" s="36">
        <v>1334993.28</v>
      </c>
      <c r="AC176" s="36">
        <v>915804.43</v>
      </c>
      <c r="AD176" s="36">
        <v>621142.04</v>
      </c>
      <c r="AE176" s="36">
        <v>288161.92</v>
      </c>
      <c r="AF176" s="36">
        <v>433809.34</v>
      </c>
      <c r="AG176" s="36">
        <v>350356.54</v>
      </c>
      <c r="AH176" s="36">
        <v>688218.61</v>
      </c>
      <c r="AI176" s="36">
        <v>685024.55</v>
      </c>
      <c r="AJ176" s="36">
        <v>594992.93</v>
      </c>
      <c r="AK176" s="36">
        <v>2541719.61</v>
      </c>
      <c r="AL176" s="36">
        <v>1343113.3</v>
      </c>
      <c r="AM176" s="36">
        <v>1723599.7</v>
      </c>
      <c r="AN176" s="37">
        <f t="shared" si="22"/>
        <v>6544.7210000000005</v>
      </c>
      <c r="AO176" s="37">
        <f t="shared" si="19"/>
        <v>6203.425539999988</v>
      </c>
      <c r="AP176" s="37">
        <f t="shared" si="21"/>
        <v>-47830.97</v>
      </c>
      <c r="AQ176" s="38"/>
    </row>
    <row r="177" spans="1:43" s="39" customFormat="1" ht="47.25" hidden="1">
      <c r="A177" s="40" t="s">
        <v>314</v>
      </c>
      <c r="B177" s="44" t="s">
        <v>315</v>
      </c>
      <c r="C177" s="30" t="str">
        <f>A177&amp;"00"</f>
        <v>503020000</v>
      </c>
      <c r="D177" s="31">
        <v>9394990</v>
      </c>
      <c r="E177" s="31">
        <v>14612249</v>
      </c>
      <c r="F177" s="31">
        <v>10352811</v>
      </c>
      <c r="G177" s="31">
        <v>13670920</v>
      </c>
      <c r="H177" s="31">
        <v>261175.34</v>
      </c>
      <c r="I177" s="31">
        <f t="shared" si="18"/>
      </c>
      <c r="J177" s="31" t="s">
        <v>10</v>
      </c>
      <c r="K177" s="31">
        <v>48030970</v>
      </c>
      <c r="L177" s="31">
        <v>2818497</v>
      </c>
      <c r="M177" s="31">
        <v>2818497</v>
      </c>
      <c r="N177" s="31">
        <v>3757996</v>
      </c>
      <c r="O177" s="31">
        <v>4383674.7</v>
      </c>
      <c r="P177" s="31">
        <v>4383674.7</v>
      </c>
      <c r="Q177" s="31">
        <v>5844899.6</v>
      </c>
      <c r="R177" s="31">
        <v>3105843.3</v>
      </c>
      <c r="S177" s="31">
        <v>3105843.3</v>
      </c>
      <c r="T177" s="31">
        <v>4141124.4</v>
      </c>
      <c r="U177" s="31">
        <v>4101276</v>
      </c>
      <c r="V177" s="31">
        <v>4101276</v>
      </c>
      <c r="W177" s="31">
        <v>5468368</v>
      </c>
      <c r="X177" s="31">
        <v>11033.8</v>
      </c>
      <c r="Y177" s="31">
        <v>3227.2</v>
      </c>
      <c r="Z177" s="31">
        <v>5204.4</v>
      </c>
      <c r="AA177" s="31">
        <v>10408.8</v>
      </c>
      <c r="AB177" s="31">
        <v>12809.41</v>
      </c>
      <c r="AC177" s="31">
        <v>7716.29</v>
      </c>
      <c r="AD177" s="31">
        <v>207962.32</v>
      </c>
      <c r="AE177" s="31">
        <v>2813.12</v>
      </c>
      <c r="AF177" s="31">
        <v>0</v>
      </c>
      <c r="AG177" s="31">
        <v>0</v>
      </c>
      <c r="AH177" s="31">
        <v>0</v>
      </c>
      <c r="AI177" s="31">
        <v>0</v>
      </c>
      <c r="AJ177" s="31">
        <v>19465.4</v>
      </c>
      <c r="AK177" s="31">
        <v>30934.5</v>
      </c>
      <c r="AL177" s="31">
        <v>210775.44</v>
      </c>
      <c r="AM177" s="31">
        <v>0</v>
      </c>
      <c r="AN177" s="32">
        <f t="shared" si="22"/>
        <v>48030.97</v>
      </c>
      <c r="AO177" s="32">
        <f t="shared" si="19"/>
        <v>261.17534</v>
      </c>
      <c r="AP177" s="37">
        <f t="shared" si="21"/>
        <v>-47830.97</v>
      </c>
      <c r="AQ177" s="38"/>
    </row>
    <row r="178" spans="1:43" s="39" customFormat="1" ht="63" hidden="1">
      <c r="A178" s="40" t="s">
        <v>316</v>
      </c>
      <c r="B178" s="43" t="s">
        <v>317</v>
      </c>
      <c r="C178" s="35" t="s">
        <v>318</v>
      </c>
      <c r="D178" s="36">
        <v>9394990</v>
      </c>
      <c r="E178" s="36">
        <v>14512249</v>
      </c>
      <c r="F178" s="36">
        <v>10252811</v>
      </c>
      <c r="G178" s="36">
        <v>13670920</v>
      </c>
      <c r="H178" s="36">
        <v>0</v>
      </c>
      <c r="I178" s="36">
        <f t="shared" si="18"/>
      </c>
      <c r="J178" s="36" t="s">
        <v>10</v>
      </c>
      <c r="K178" s="36">
        <v>47830970</v>
      </c>
      <c r="L178" s="36">
        <v>2818497</v>
      </c>
      <c r="M178" s="36">
        <v>2818497</v>
      </c>
      <c r="N178" s="36">
        <v>3757996</v>
      </c>
      <c r="O178" s="36">
        <v>4353674.7</v>
      </c>
      <c r="P178" s="36">
        <v>4353674.7</v>
      </c>
      <c r="Q178" s="36">
        <v>5804899.6</v>
      </c>
      <c r="R178" s="36">
        <v>3075843.3</v>
      </c>
      <c r="S178" s="36">
        <v>3075843.3</v>
      </c>
      <c r="T178" s="36">
        <v>4101124.4</v>
      </c>
      <c r="U178" s="36">
        <v>4101276</v>
      </c>
      <c r="V178" s="36">
        <v>4101276</v>
      </c>
      <c r="W178" s="36">
        <v>5468368</v>
      </c>
      <c r="X178" s="36">
        <v>0</v>
      </c>
      <c r="Y178" s="36">
        <v>0</v>
      </c>
      <c r="Z178" s="36">
        <v>0</v>
      </c>
      <c r="AA178" s="36">
        <v>0</v>
      </c>
      <c r="AB178" s="36">
        <v>0</v>
      </c>
      <c r="AC178" s="36">
        <v>0</v>
      </c>
      <c r="AD178" s="36">
        <v>0</v>
      </c>
      <c r="AE178" s="36">
        <v>0</v>
      </c>
      <c r="AF178" s="36">
        <v>0</v>
      </c>
      <c r="AG178" s="36">
        <v>0</v>
      </c>
      <c r="AH178" s="36">
        <v>0</v>
      </c>
      <c r="AI178" s="36">
        <v>0</v>
      </c>
      <c r="AJ178" s="36">
        <v>0</v>
      </c>
      <c r="AK178" s="36">
        <v>0</v>
      </c>
      <c r="AL178" s="36">
        <v>0</v>
      </c>
      <c r="AM178" s="36">
        <v>0</v>
      </c>
      <c r="AN178" s="37">
        <f t="shared" si="22"/>
        <v>47830.97</v>
      </c>
      <c r="AO178" s="37">
        <f t="shared" si="19"/>
        <v>0</v>
      </c>
      <c r="AP178" s="37">
        <f t="shared" si="21"/>
        <v>61.175340000000006</v>
      </c>
      <c r="AQ178" s="38"/>
    </row>
    <row r="179" spans="1:43" s="39" customFormat="1" ht="63" hidden="1">
      <c r="A179" s="40" t="s">
        <v>319</v>
      </c>
      <c r="B179" s="43" t="s">
        <v>320</v>
      </c>
      <c r="C179" s="35" t="str">
        <f>A179&amp;"00"</f>
        <v>503021200</v>
      </c>
      <c r="D179" s="36">
        <v>9394990</v>
      </c>
      <c r="E179" s="36">
        <v>14512249</v>
      </c>
      <c r="F179" s="36">
        <v>10252811</v>
      </c>
      <c r="G179" s="36">
        <v>13670920</v>
      </c>
      <c r="H179" s="36">
        <v>0</v>
      </c>
      <c r="I179" s="36">
        <f t="shared" si="18"/>
      </c>
      <c r="J179" s="36" t="s">
        <v>10</v>
      </c>
      <c r="K179" s="36">
        <v>47830970</v>
      </c>
      <c r="L179" s="36">
        <v>2818497</v>
      </c>
      <c r="M179" s="36">
        <v>2818497</v>
      </c>
      <c r="N179" s="36">
        <v>3757996</v>
      </c>
      <c r="O179" s="36">
        <v>4353674.7</v>
      </c>
      <c r="P179" s="36">
        <v>4353674.7</v>
      </c>
      <c r="Q179" s="36">
        <v>5804899.6</v>
      </c>
      <c r="R179" s="36">
        <v>3075843.3</v>
      </c>
      <c r="S179" s="36">
        <v>3075843.3</v>
      </c>
      <c r="T179" s="36">
        <v>4101124.4</v>
      </c>
      <c r="U179" s="36">
        <v>4101276</v>
      </c>
      <c r="V179" s="36">
        <v>4101276</v>
      </c>
      <c r="W179" s="36">
        <v>5468368</v>
      </c>
      <c r="X179" s="36">
        <v>0</v>
      </c>
      <c r="Y179" s="36">
        <v>0</v>
      </c>
      <c r="Z179" s="36">
        <v>0</v>
      </c>
      <c r="AA179" s="36">
        <v>0</v>
      </c>
      <c r="AB179" s="36">
        <v>0</v>
      </c>
      <c r="AC179" s="36">
        <v>0</v>
      </c>
      <c r="AD179" s="36">
        <v>0</v>
      </c>
      <c r="AE179" s="36">
        <v>0</v>
      </c>
      <c r="AF179" s="36">
        <v>0</v>
      </c>
      <c r="AG179" s="36">
        <v>0</v>
      </c>
      <c r="AH179" s="36">
        <v>0</v>
      </c>
      <c r="AI179" s="36">
        <v>0</v>
      </c>
      <c r="AJ179" s="36">
        <v>0</v>
      </c>
      <c r="AK179" s="36">
        <v>0</v>
      </c>
      <c r="AL179" s="36">
        <v>0</v>
      </c>
      <c r="AM179" s="36">
        <v>0</v>
      </c>
      <c r="AN179" s="37">
        <f t="shared" si="22"/>
        <v>47830.97</v>
      </c>
      <c r="AO179" s="37">
        <f t="shared" si="19"/>
        <v>0</v>
      </c>
      <c r="AP179" s="37"/>
      <c r="AQ179" s="38"/>
    </row>
    <row r="180" spans="1:43" s="25" customFormat="1" ht="63" hidden="1">
      <c r="A180" s="40" t="s">
        <v>321</v>
      </c>
      <c r="B180" s="43" t="s">
        <v>322</v>
      </c>
      <c r="C180" s="35" t="s">
        <v>323</v>
      </c>
      <c r="D180" s="36">
        <v>0</v>
      </c>
      <c r="E180" s="36">
        <v>100000</v>
      </c>
      <c r="F180" s="36">
        <v>100000</v>
      </c>
      <c r="G180" s="36">
        <v>0</v>
      </c>
      <c r="H180" s="36">
        <v>261175.34</v>
      </c>
      <c r="I180" s="36">
        <f t="shared" si="18"/>
      </c>
      <c r="J180" s="36" t="s">
        <v>10</v>
      </c>
      <c r="K180" s="36">
        <v>200000</v>
      </c>
      <c r="L180" s="36">
        <v>0</v>
      </c>
      <c r="M180" s="36">
        <v>0</v>
      </c>
      <c r="N180" s="36">
        <v>0</v>
      </c>
      <c r="O180" s="36">
        <v>30000</v>
      </c>
      <c r="P180" s="36">
        <v>30000</v>
      </c>
      <c r="Q180" s="36">
        <v>40000</v>
      </c>
      <c r="R180" s="36">
        <v>30000</v>
      </c>
      <c r="S180" s="36">
        <v>30000</v>
      </c>
      <c r="T180" s="36">
        <v>40000</v>
      </c>
      <c r="U180" s="36">
        <v>0</v>
      </c>
      <c r="V180" s="36">
        <v>0</v>
      </c>
      <c r="W180" s="36">
        <v>0</v>
      </c>
      <c r="X180" s="36">
        <v>11033.8</v>
      </c>
      <c r="Y180" s="36">
        <v>3227.2</v>
      </c>
      <c r="Z180" s="36">
        <v>5204.4</v>
      </c>
      <c r="AA180" s="36">
        <v>10408.8</v>
      </c>
      <c r="AB180" s="36">
        <v>12809.41</v>
      </c>
      <c r="AC180" s="36">
        <v>7716.29</v>
      </c>
      <c r="AD180" s="36">
        <v>207962.32</v>
      </c>
      <c r="AE180" s="36">
        <v>2813.12</v>
      </c>
      <c r="AF180" s="36">
        <v>0</v>
      </c>
      <c r="AG180" s="36">
        <v>0</v>
      </c>
      <c r="AH180" s="36">
        <v>0</v>
      </c>
      <c r="AI180" s="36">
        <v>0</v>
      </c>
      <c r="AJ180" s="36">
        <v>19465.4</v>
      </c>
      <c r="AK180" s="36">
        <v>30934.5</v>
      </c>
      <c r="AL180" s="36">
        <v>210775.44</v>
      </c>
      <c r="AM180" s="36">
        <v>0</v>
      </c>
      <c r="AN180" s="37">
        <f t="shared" si="22"/>
        <v>200</v>
      </c>
      <c r="AO180" s="37">
        <f t="shared" si="19"/>
        <v>261.17534</v>
      </c>
      <c r="AP180" s="23">
        <f t="shared" si="21"/>
        <v>-103885.28825999983</v>
      </c>
      <c r="AQ180" s="76"/>
    </row>
    <row r="181" spans="1:41" ht="12" customHeight="1">
      <c r="A181" s="40"/>
      <c r="B181" s="43"/>
      <c r="C181" s="35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7"/>
      <c r="AO181" s="37"/>
    </row>
    <row r="182" spans="1:44" ht="15.75">
      <c r="A182" s="77"/>
      <c r="B182" s="78" t="s">
        <v>324</v>
      </c>
      <c r="C182" s="79">
        <v>0</v>
      </c>
      <c r="D182" s="16">
        <v>471457443</v>
      </c>
      <c r="E182" s="16">
        <v>582570418</v>
      </c>
      <c r="F182" s="16">
        <v>427126341</v>
      </c>
      <c r="G182" s="16">
        <v>634109953</v>
      </c>
      <c r="H182" s="16">
        <v>2022202153.739999</v>
      </c>
      <c r="I182" s="16">
        <f t="shared" si="18"/>
      </c>
      <c r="J182" s="16" t="s">
        <v>10</v>
      </c>
      <c r="K182" s="16">
        <v>2115264155</v>
      </c>
      <c r="L182" s="16">
        <v>202101412.89999998</v>
      </c>
      <c r="M182" s="16">
        <v>116251112.9</v>
      </c>
      <c r="N182" s="16">
        <v>153104917.2</v>
      </c>
      <c r="O182" s="16">
        <v>180360295.39999998</v>
      </c>
      <c r="P182" s="16">
        <v>182975595.39999998</v>
      </c>
      <c r="Q182" s="16">
        <v>219234527.20000002</v>
      </c>
      <c r="R182" s="16">
        <v>116749142.3</v>
      </c>
      <c r="S182" s="16">
        <v>146647742.3</v>
      </c>
      <c r="T182" s="16">
        <v>163729456.4</v>
      </c>
      <c r="U182" s="16">
        <v>190232985.9</v>
      </c>
      <c r="V182" s="16">
        <v>190232985.9</v>
      </c>
      <c r="W182" s="16">
        <v>253643981.20000002</v>
      </c>
      <c r="X182" s="16">
        <v>194953527.29999998</v>
      </c>
      <c r="Y182" s="16">
        <v>125809426.49999999</v>
      </c>
      <c r="Z182" s="16">
        <v>163147029.25000003</v>
      </c>
      <c r="AA182" s="16">
        <v>209241829.41000003</v>
      </c>
      <c r="AB182" s="16">
        <v>222428954.10999992</v>
      </c>
      <c r="AC182" s="16">
        <v>131295944.10000001</v>
      </c>
      <c r="AD182" s="16">
        <v>143239700.68</v>
      </c>
      <c r="AE182" s="16">
        <v>135713812.39999998</v>
      </c>
      <c r="AF182" s="16">
        <v>118357212.35000001</v>
      </c>
      <c r="AG182" s="16">
        <v>174044283.79999995</v>
      </c>
      <c r="AH182" s="16">
        <v>219607254.67000005</v>
      </c>
      <c r="AI182" s="16">
        <v>184363179.17000005</v>
      </c>
      <c r="AJ182" s="16">
        <v>483909983.0499999</v>
      </c>
      <c r="AK182" s="16">
        <v>562966727.6199998</v>
      </c>
      <c r="AL182" s="16">
        <v>397310725.43</v>
      </c>
      <c r="AM182" s="16">
        <v>578014717.6400001</v>
      </c>
      <c r="AN182" s="23">
        <f>AN168+AN142+AN140</f>
        <v>2126087.442</v>
      </c>
      <c r="AO182" s="23">
        <f>AO168+AO142+AO140</f>
        <v>2022202.15374</v>
      </c>
      <c r="AR182" s="87">
        <f>AO182</f>
        <v>2022202.15374</v>
      </c>
    </row>
    <row r="1945" spans="1:41" s="13" customFormat="1" ht="12" customHeight="1">
      <c r="A1945" s="3"/>
      <c r="B1945" s="4"/>
      <c r="C1945" s="5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  <c r="AB1945" s="6"/>
      <c r="AC1945" s="6"/>
      <c r="AD1945" s="6"/>
      <c r="AE1945" s="6"/>
      <c r="AF1945" s="6"/>
      <c r="AG1945" s="6"/>
      <c r="AH1945" s="6"/>
      <c r="AI1945" s="6"/>
      <c r="AJ1945" s="6"/>
      <c r="AK1945" s="6"/>
      <c r="AL1945" s="6"/>
      <c r="AM1945" s="6"/>
      <c r="AN1945" s="7"/>
      <c r="AO1945" s="4"/>
    </row>
    <row r="1947" spans="1:41" ht="12" customHeight="1">
      <c r="A1947" s="80"/>
      <c r="B1947" s="13"/>
      <c r="C1947" s="13"/>
      <c r="D1947" s="13"/>
      <c r="E1947" s="13"/>
      <c r="F1947" s="13"/>
      <c r="G1947" s="13"/>
      <c r="H1947" s="13"/>
      <c r="I1947" s="13"/>
      <c r="J1947" s="13"/>
      <c r="K1947" s="13"/>
      <c r="L1947" s="13"/>
      <c r="M1947" s="13"/>
      <c r="N1947" s="13"/>
      <c r="O1947" s="13"/>
      <c r="P1947" s="13"/>
      <c r="Q1947" s="13"/>
      <c r="R1947" s="13"/>
      <c r="S1947" s="13"/>
      <c r="T1947" s="13"/>
      <c r="U1947" s="13"/>
      <c r="V1947" s="13"/>
      <c r="W1947" s="13"/>
      <c r="X1947" s="13"/>
      <c r="Y1947" s="13"/>
      <c r="Z1947" s="13"/>
      <c r="AA1947" s="13"/>
      <c r="AB1947" s="13"/>
      <c r="AC1947" s="13"/>
      <c r="AD1947" s="13"/>
      <c r="AE1947" s="13"/>
      <c r="AF1947" s="13"/>
      <c r="AG1947" s="13"/>
      <c r="AH1947" s="13"/>
      <c r="AI1947" s="13"/>
      <c r="AJ1947" s="13"/>
      <c r="AK1947" s="13"/>
      <c r="AL1947" s="13"/>
      <c r="AM1947" s="13"/>
      <c r="AN1947" s="13"/>
      <c r="AO1947" s="13"/>
    </row>
  </sheetData>
  <sheetProtection password="CF7A" sheet="1" objects="1" scenarios="1"/>
  <mergeCells count="4">
    <mergeCell ref="A7:AP7"/>
    <mergeCell ref="A12:AP12"/>
    <mergeCell ref="A8:AO8"/>
    <mergeCell ref="A9:AO10"/>
  </mergeCells>
  <printOptions/>
  <pageMargins left="1.1811023622047245" right="0.5905511811023623" top="0.984251968503937" bottom="0.7874015748031497" header="0.5118110236220472" footer="0.5118110236220472"/>
  <pageSetup horizontalDpi="600" verticalDpi="600" orientation="portrait" paperSize="9" scale="93" r:id="rId1"/>
  <headerFooter alignWithMargins="0">
    <oddFooter>&amp;R&amp;P</oddFooter>
  </headerFooter>
  <rowBreaks count="8" manualBreakCount="8">
    <brk id="1" max="255" man="1"/>
    <brk id="2" max="255" man="1"/>
    <brk id="3" max="255" man="1"/>
    <brk id="4" max="255" man="1"/>
    <brk id="5" max="255" man="1"/>
    <brk id="74" max="255" man="1"/>
    <brk id="123" max="255" man="1"/>
    <brk id="1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jirikov</dc:creator>
  <cp:keywords/>
  <dc:description/>
  <cp:lastModifiedBy>bugs bunny</cp:lastModifiedBy>
  <cp:lastPrinted>2005-07-04T11:05:12Z</cp:lastPrinted>
  <dcterms:created xsi:type="dcterms:W3CDTF">2005-03-17T09:27:50Z</dcterms:created>
  <dcterms:modified xsi:type="dcterms:W3CDTF">2005-07-20T19:58:47Z</dcterms:modified>
  <cp:category/>
  <cp:version/>
  <cp:contentType/>
  <cp:contentStatus/>
</cp:coreProperties>
</file>