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tabRatio="846" firstSheet="1" activeTab="1"/>
  </bookViews>
  <sheets>
    <sheet name="табл.3" sheetId="1" r:id="rId1"/>
    <sheet name="табл.4" sheetId="2" r:id="rId2"/>
    <sheet name="Прил 2 Объемы стр ва 2009-2011" sheetId="3" r:id="rId3"/>
    <sheet name="Прил 3 стр во соцжилья" sheetId="4" r:id="rId4"/>
    <sheet name="Прил 4 стр во инж сферы" sheetId="5" r:id="rId5"/>
    <sheet name="Прил 5 обеспечение " sheetId="6" r:id="rId6"/>
    <sheet name="Лист3" sheetId="7" r:id="rId7"/>
  </sheets>
  <definedNames>
    <definedName name="_xlnm.Print_Titles" localSheetId="2">'Прил 2 Объемы стр ва 2009-2011'!$6:$7</definedName>
    <definedName name="_xlnm.Print_Titles" localSheetId="3">'Прил 3 стр во соцжилья'!$5:$6</definedName>
    <definedName name="_xlnm.Print_Titles" localSheetId="4">'Прил 4 стр во инж сферы'!$6:$7</definedName>
    <definedName name="_xlnm.Print_Titles" localSheetId="5">'Прил 5 обеспечение '!$6:$7</definedName>
  </definedNames>
  <calcPr fullCalcOnLoad="1"/>
</workbook>
</file>

<file path=xl/sharedStrings.xml><?xml version="1.0" encoding="utf-8"?>
<sst xmlns="http://schemas.openxmlformats.org/spreadsheetml/2006/main" count="218" uniqueCount="130">
  <si>
    <t>Общая площадь квартир жилых домов, м2</t>
  </si>
  <si>
    <t>Наименованием мероприятия</t>
  </si>
  <si>
    <t>№№</t>
  </si>
  <si>
    <t>в том числе:  из местного бюджета</t>
  </si>
  <si>
    <t>Наименование мероприятия программы</t>
  </si>
  <si>
    <t>Исполнитель</t>
  </si>
  <si>
    <t>Всего</t>
  </si>
  <si>
    <t>Срок начала/окончания работ</t>
  </si>
  <si>
    <t>Источник финансирования</t>
  </si>
  <si>
    <t>УСиА</t>
  </si>
  <si>
    <t>Объем финансирования, в т.ч. по годам, (млн.руб.)</t>
  </si>
  <si>
    <t>Объем финансирования, в т.ч. по годам (млн.руб.)</t>
  </si>
  <si>
    <t>областной бюджет</t>
  </si>
  <si>
    <t>федеральный бюджет</t>
  </si>
  <si>
    <t>УМЖФ</t>
  </si>
  <si>
    <t>Итого по подпрограмме,</t>
  </si>
  <si>
    <t>Общий объем, в т.ч.</t>
  </si>
  <si>
    <t>местный бюджет</t>
  </si>
  <si>
    <t xml:space="preserve">Перечень мероприятий подпрограммы "Строительство социального жилья  для переселения граждан из ветхого, аварийного и непригодного для проживания жилфонда" </t>
  </si>
  <si>
    <t xml:space="preserve">        - федеральный бюджет</t>
  </si>
  <si>
    <t>Итого по подпрограмме</t>
  </si>
  <si>
    <t xml:space="preserve">в т.ч. - местный бюджет </t>
  </si>
  <si>
    <t xml:space="preserve">        - областной бюджет </t>
  </si>
  <si>
    <t>Приложение № 3</t>
  </si>
  <si>
    <t xml:space="preserve">Перечень мероприятий подпрограммы "Обеспечение финансовой поддержки жителям Северодвинска при приобретении жилья" </t>
  </si>
  <si>
    <t>Проектирование и строительство многоквартирных домов на месте сносимых домов №№10, 12 по ул.Советской (квартал 001)</t>
  </si>
  <si>
    <t>12.2008 -08.2010</t>
  </si>
  <si>
    <t>12.2008-12.2010</t>
  </si>
  <si>
    <t>Приложение №4</t>
  </si>
  <si>
    <t>Проектирование и строительство многоквартирного дома на месте снесенного дома № 23/22 по ул.Лесной в квартале  022  (аванс в 2008 году - 1 млн.руб.)</t>
  </si>
  <si>
    <t>Строительство 9-этажного секционного жилого дома, шифр 1В/155</t>
  </si>
  <si>
    <t xml:space="preserve">Перечень мероприятий подпрограммы "Обеспечение земельных участков объектами инженерной инфраструктуры в целях жилищного строительства" </t>
  </si>
  <si>
    <t>№</t>
  </si>
  <si>
    <t>Испол- нитель</t>
  </si>
  <si>
    <t>Срок начала /окончания работ</t>
  </si>
  <si>
    <t>Реконструкция  пр .Морского на участке от М.Кудьма до пр.Победы (включая строительство транспортной развязки в районе пересечения пр.Морского и пр.Победы)</t>
  </si>
  <si>
    <t xml:space="preserve">Итого по подпрограмме: </t>
  </si>
  <si>
    <t>в т.ч. - местный бюджет:</t>
  </si>
  <si>
    <t>Приложение №5</t>
  </si>
  <si>
    <t>Проектирование и строительство многоквартирного дома по ул.Индустриальной (квартал 025)</t>
  </si>
  <si>
    <t>02.2011-12.2011</t>
  </si>
  <si>
    <t>Проектирование и строительство многоквартирного дома по ул.Пионерской (квартал 025)</t>
  </si>
  <si>
    <t>Проектирование и строительство многоквартирного дома в районе пересечения ул.Индустриальной и ул.Пионерской (квартал 025)</t>
  </si>
  <si>
    <t>01.2011 - 12.2013</t>
  </si>
  <si>
    <t>01.2011 - 07.2011</t>
  </si>
  <si>
    <t xml:space="preserve">Строительство многоквартирного дома в квартале 012 с привязкой проекта повторного применения </t>
  </si>
  <si>
    <t>02.2011-12.2012</t>
  </si>
  <si>
    <t>12.2007-06.2011</t>
  </si>
  <si>
    <t>Строительство инженерных сетей в квартале 168</t>
  </si>
  <si>
    <t>01.2009- 12.2013</t>
  </si>
  <si>
    <t>07.2011-12.2012</t>
  </si>
  <si>
    <t>Приложение № 2</t>
  </si>
  <si>
    <t>№ п/п</t>
  </si>
  <si>
    <t>Наименование мероприятия</t>
  </si>
  <si>
    <t>Объемы сдаваемого жилья, (кв.м.)</t>
  </si>
  <si>
    <t>Администрация Северодвинска</t>
  </si>
  <si>
    <t>Строительство многоквартирного жилого дома (на месте сносимого дома № 12 по ул.Советской)</t>
  </si>
  <si>
    <t>УСиА Администрации Северодвинска</t>
  </si>
  <si>
    <t>Строительство многоквартирного дома (на месте сносимого дома № 10 по ул.Советской)</t>
  </si>
  <si>
    <t>Строительство многоквартирного дома в кв.022 (на месте снесенного дома № 23/22 по ул.Лесной)</t>
  </si>
  <si>
    <t xml:space="preserve">Строительство 4-5-этажного многоквартирного дома в районе пересечения ул.Торцева и ул.Пионерская (квартал 012) </t>
  </si>
  <si>
    <t xml:space="preserve">Итого: </t>
  </si>
  <si>
    <t>Иные заказчики-застройщики</t>
  </si>
  <si>
    <t xml:space="preserve">Строительство 4-6-этажного многоквартирного дома в кв. 097 </t>
  </si>
  <si>
    <t>ООО "Северный берег"</t>
  </si>
  <si>
    <t>ООО "ВИБС"</t>
  </si>
  <si>
    <t>Строительство 7-этажного многоквартирного дома в районе пересечения ул.Комсомольской и ул.Профсоюзной (квартал 028)</t>
  </si>
  <si>
    <t>ООО "МосИнвестСтрой"</t>
  </si>
  <si>
    <t>Строительство 9-этажного многоквартирного дома в кв.209 (стр.шифр 60/9-10)</t>
  </si>
  <si>
    <t>Печин В.Н.</t>
  </si>
  <si>
    <t>Итого:</t>
  </si>
  <si>
    <t xml:space="preserve">Табл. 2 </t>
  </si>
  <si>
    <t>Распределение объемов финансирования Программы</t>
  </si>
  <si>
    <t>по источникам, направлениям расходования средств и годам</t>
  </si>
  <si>
    <t>Наименование подпрограммы</t>
  </si>
  <si>
    <t>Источники финансирования</t>
  </si>
  <si>
    <t>Общий объем финансирования по программе</t>
  </si>
  <si>
    <t xml:space="preserve"> В том числе по годам</t>
  </si>
  <si>
    <t>Примечание</t>
  </si>
  <si>
    <t xml:space="preserve">Строительство социального жилья для переселения граждан из ветхого, аварийного и непригодного для проживания жилфонда </t>
  </si>
  <si>
    <t>Всего в том числе:</t>
  </si>
  <si>
    <t>местный  бюджет</t>
  </si>
  <si>
    <t>Обеспечение земельных участков объектами инженерной инфраструктуры в целях жилищного строительства</t>
  </si>
  <si>
    <t xml:space="preserve">Обеспечение финансовой поддержки жителям Северодвинска для приобретения жилья </t>
  </si>
  <si>
    <t>Источники и направления финансирования</t>
  </si>
  <si>
    <t>Объем финансирования, всего</t>
  </si>
  <si>
    <t>в том числе:</t>
  </si>
  <si>
    <t>внебюджетные источники</t>
  </si>
  <si>
    <t xml:space="preserve">Капитальные вложения, </t>
  </si>
  <si>
    <t xml:space="preserve">в том числе </t>
  </si>
  <si>
    <r>
      <t>Всего по Программе</t>
    </r>
    <r>
      <rPr>
        <sz val="12"/>
        <rFont val="Times New Roman"/>
        <family val="1"/>
      </rPr>
      <t>,</t>
    </r>
  </si>
  <si>
    <r>
      <t xml:space="preserve">Прочие нужды, </t>
    </r>
    <r>
      <rPr>
        <sz val="12"/>
        <rFont val="Times New Roman"/>
        <family val="1"/>
      </rPr>
      <t>в том числе</t>
    </r>
  </si>
  <si>
    <t>ЗАО "ПСФ "Инстрой"</t>
  </si>
  <si>
    <t>ЗАО "СУ "СМК"</t>
  </si>
  <si>
    <t>СФ ООО "Северный берег"</t>
  </si>
  <si>
    <t xml:space="preserve">Строительство 6-этажного многоквартирного дома в кв.167 </t>
  </si>
  <si>
    <t>(млн.руб.)</t>
  </si>
  <si>
    <t>из областного бюджета</t>
  </si>
  <si>
    <t>Строительство блокированного дома в кв. 027</t>
  </si>
  <si>
    <t>5-этажный многоквартирный дом в кв. 220</t>
  </si>
  <si>
    <t>Строительство 5-6-этажного жилого дома (1 очередь) в районе пересечения пр.Морского и ул.Юбилейной (квартал 152)</t>
  </si>
  <si>
    <t xml:space="preserve">Строительство 9-этажного многоквартирного дома (1 очередь) в кв.155 (стр.шифр 1В/155) на пр.Труда </t>
  </si>
  <si>
    <t>12.2008-03.2011</t>
  </si>
  <si>
    <t>02.2008-12.2012</t>
  </si>
  <si>
    <t>12.2007-11.2011</t>
  </si>
  <si>
    <t>Проектные работы по комплексному освоению территории кв.168</t>
  </si>
  <si>
    <t>Проектирование и строительство многоквартирных домов в квартале 168, в том числе:</t>
  </si>
  <si>
    <t>Разработка ПСД для строительства жилого дома в районе пересечения пр.Труда и пр.Победы в квартале 154  (2008г.- аванс 1,9 млн.руб)</t>
  </si>
  <si>
    <t>Разработка ПСД на строительство жилого комплекса в районе пересечения пр.Труда и пр.Победы в квартале 167  (2009 аванс -1,553 млн.руб.)</t>
  </si>
  <si>
    <t>7.1</t>
  </si>
  <si>
    <t>7.2</t>
  </si>
  <si>
    <t xml:space="preserve"> Инженерно-изыскательские работы (геологические, геодезические, экологические) для подготовки ПСД по осуществлению жилой застройки квартала 168 г.Северодвинска</t>
  </si>
  <si>
    <t>7.3</t>
  </si>
  <si>
    <t>Строительство многоквартирных домов в квартале 168</t>
  </si>
  <si>
    <t>10.2011 - 12.2012</t>
  </si>
  <si>
    <t>к муниципальной долгосрочной целевой программе «Развитие жилищного строительства на территории муниципального образования «Северодвинск» на 2009-2011 годы</t>
  </si>
  <si>
    <t>к муниципальной долгосрочной целевой программе «Развитие жилищного строительства на территории муниципального образования «Северодвинск» на 2009-2011годы</t>
  </si>
  <si>
    <t>Перечень мероприятий по строительству жилья в Северодвинске на 2009-2011 годы</t>
  </si>
  <si>
    <t>Предоставление социальных выплат молодым семьям на приобретение или строительство жилья</t>
  </si>
  <si>
    <t>Предоставление жителям Северодвинска субсидий на строительство и приобретение жилья за счет средств местного бюджета</t>
  </si>
  <si>
    <t>01.2009-12.2011</t>
  </si>
  <si>
    <t>Разработка ПСД и строительство объекта, состоящего из 3 многоквартирных домов, расположенных в кв.025 в г.Северодвинске (1-ый в районе пересечения  ул.Индустриальной и ул.Пионерской, 2-ой по ул.Индустриальной, 3-ий по ул.Пионерской)</t>
  </si>
  <si>
    <t>Всего:</t>
  </si>
  <si>
    <t>Строительство канализационного самотечного коллектора на проспекте Беломорском</t>
  </si>
  <si>
    <t>Проектирование и строительство автомобильной дороги Архангельское шоссе от пр. Морского до ул.Портовой</t>
  </si>
  <si>
    <t>(в редакции от 29.04.2011 № 166-па)</t>
  </si>
  <si>
    <t>(в редакции от  29.04.2011  №  166-па)</t>
  </si>
  <si>
    <t>в ред. от 29.04.2011</t>
  </si>
  <si>
    <t>№ 166-па</t>
  </si>
  <si>
    <t>(в ред. от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</si>
</sst>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"/>
    <numFmt numFmtId="172" formatCode="0.00000"/>
    <numFmt numFmtId="173" formatCode="#,##0.000"/>
    <numFmt numFmtId="174" formatCode="0.0000000"/>
    <numFmt numFmtId="175" formatCode="0.00000000"/>
    <numFmt numFmtId="176" formatCode="0.000000000"/>
    <numFmt numFmtId="177" formatCode="#,##0.0000"/>
    <numFmt numFmtId="178" formatCode="#,##0.00000"/>
    <numFmt numFmtId="179" formatCode="[$-FC19]d\ mmmm\ yyyy\ &quot;г.&quot;"/>
    <numFmt numFmtId="180" formatCode="#,##0.0"/>
  </numFmts>
  <fonts count="35"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sz val="12"/>
      <color indexed="63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8"/>
      <name val="Times New Roman Cyr"/>
      <family val="0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6" fillId="24" borderId="10" xfId="0" applyNumberFormat="1" applyFont="1" applyFill="1" applyBorder="1" applyAlignment="1">
      <alignment horizontal="center" vertical="center" wrapText="1"/>
    </xf>
    <xf numFmtId="166" fontId="6" fillId="24" borderId="10" xfId="0" applyNumberFormat="1" applyFont="1" applyFill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1" fontId="6" fillId="24" borderId="12" xfId="0" applyNumberFormat="1" applyFont="1" applyFill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165" fontId="6" fillId="24" borderId="10" xfId="0" applyNumberFormat="1" applyFont="1" applyFill="1" applyBorder="1" applyAlignment="1">
      <alignment horizontal="center" vertical="top" wrapText="1"/>
    </xf>
    <xf numFmtId="166" fontId="12" fillId="0" borderId="10" xfId="0" applyNumberFormat="1" applyFont="1" applyBorder="1" applyAlignment="1">
      <alignment horizontal="center" vertical="top" wrapText="1"/>
    </xf>
    <xf numFmtId="166" fontId="12" fillId="0" borderId="10" xfId="0" applyNumberFormat="1" applyFont="1" applyBorder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12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" fontId="13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/>
    </xf>
    <xf numFmtId="1" fontId="6" fillId="2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24" borderId="10" xfId="0" applyNumberFormat="1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6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166" fontId="1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66" fontId="16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wrapText="1"/>
    </xf>
    <xf numFmtId="166" fontId="13" fillId="0" borderId="12" xfId="0" applyNumberFormat="1" applyFont="1" applyBorder="1" applyAlignment="1">
      <alignment horizontal="center" vertical="top"/>
    </xf>
    <xf numFmtId="166" fontId="13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166" fontId="13" fillId="0" borderId="11" xfId="0" applyNumberFormat="1" applyFont="1" applyBorder="1" applyAlignment="1">
      <alignment horizontal="center" vertical="top"/>
    </xf>
    <xf numFmtId="166" fontId="13" fillId="0" borderId="10" xfId="0" applyNumberFormat="1" applyFont="1" applyBorder="1" applyAlignment="1">
      <alignment horizontal="center" vertical="top"/>
    </xf>
    <xf numFmtId="166" fontId="13" fillId="0" borderId="10" xfId="0" applyNumberFormat="1" applyFont="1" applyBorder="1" applyAlignment="1">
      <alignment horizontal="center" wrapText="1"/>
    </xf>
    <xf numFmtId="166" fontId="13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/>
    </xf>
    <xf numFmtId="1" fontId="6" fillId="24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7" fontId="6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top"/>
    </xf>
    <xf numFmtId="166" fontId="13" fillId="0" borderId="11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7" fontId="6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G36" sqref="G36"/>
    </sheetView>
  </sheetViews>
  <sheetFormatPr defaultColWidth="9.00390625" defaultRowHeight="12.75"/>
  <cols>
    <col min="1" max="1" width="41.375" style="92" customWidth="1"/>
    <col min="2" max="2" width="15.625" style="92" customWidth="1"/>
    <col min="3" max="3" width="10.75390625" style="92" bestFit="1" customWidth="1"/>
    <col min="4" max="5" width="10.875" style="92" bestFit="1" customWidth="1"/>
    <col min="6" max="16384" width="9.125" style="92" customWidth="1"/>
  </cols>
  <sheetData>
    <row r="2" spans="1:5" ht="15.75">
      <c r="A2" s="91"/>
      <c r="B2" s="91"/>
      <c r="C2" s="91"/>
      <c r="D2" s="91"/>
      <c r="E2" s="91"/>
    </row>
    <row r="3" spans="1:5" ht="15.75">
      <c r="A3" s="91"/>
      <c r="B3" s="93" t="s">
        <v>72</v>
      </c>
      <c r="C3" s="91"/>
      <c r="D3" s="91"/>
      <c r="E3" s="91"/>
    </row>
    <row r="4" spans="1:5" ht="15.75">
      <c r="A4" s="91"/>
      <c r="B4" s="93" t="s">
        <v>73</v>
      </c>
      <c r="C4" s="91"/>
      <c r="D4" s="91"/>
      <c r="E4" s="91"/>
    </row>
    <row r="5" ht="15.75">
      <c r="B5" s="94"/>
    </row>
    <row r="6" ht="15.75">
      <c r="E6" s="95" t="s">
        <v>96</v>
      </c>
    </row>
    <row r="7" spans="1:5" ht="15.75">
      <c r="A7" s="141" t="s">
        <v>84</v>
      </c>
      <c r="B7" s="137" t="s">
        <v>85</v>
      </c>
      <c r="C7" s="141" t="s">
        <v>77</v>
      </c>
      <c r="D7" s="141"/>
      <c r="E7" s="141"/>
    </row>
    <row r="8" spans="1:5" ht="15.75">
      <c r="A8" s="141"/>
      <c r="B8" s="138"/>
      <c r="C8" s="86">
        <v>2009</v>
      </c>
      <c r="D8" s="86">
        <v>2010</v>
      </c>
      <c r="E8" s="86">
        <v>2011</v>
      </c>
    </row>
    <row r="9" spans="1:8" ht="15.75">
      <c r="A9" s="96" t="s">
        <v>90</v>
      </c>
      <c r="B9" s="97">
        <f>SUM(C9:E9)</f>
        <v>576.11701</v>
      </c>
      <c r="C9" s="139">
        <f>SUM(C11:C13)</f>
        <v>179.66400000000002</v>
      </c>
      <c r="D9" s="139">
        <f>SUM(D11:D13)</f>
        <v>206.686</v>
      </c>
      <c r="E9" s="139">
        <f>SUM(E11:E13)</f>
        <v>189.76701</v>
      </c>
      <c r="F9" s="98">
        <f>SUM(B11:B13)</f>
        <v>576.1170099999999</v>
      </c>
      <c r="G9" s="98">
        <f>B15+B21</f>
        <v>576.1170099999999</v>
      </c>
      <c r="H9" s="98">
        <f>B17+B18+B19+B22+B23+B24</f>
        <v>576.11701</v>
      </c>
    </row>
    <row r="10" spans="1:5" ht="15.75">
      <c r="A10" s="99" t="s">
        <v>86</v>
      </c>
      <c r="B10" s="100"/>
      <c r="C10" s="140"/>
      <c r="D10" s="140"/>
      <c r="E10" s="140"/>
    </row>
    <row r="11" spans="1:5" ht="15.75">
      <c r="A11" s="99" t="s">
        <v>81</v>
      </c>
      <c r="B11" s="101">
        <f>SUM(C11:E11)</f>
        <v>458.24600999999996</v>
      </c>
      <c r="C11" s="101">
        <f aca="true" t="shared" si="0" ref="C11:E13">C17+C22</f>
        <v>150.924</v>
      </c>
      <c r="D11" s="101">
        <f t="shared" si="0"/>
        <v>152.40800000000002</v>
      </c>
      <c r="E11" s="101">
        <f t="shared" si="0"/>
        <v>154.91401</v>
      </c>
    </row>
    <row r="12" spans="1:5" ht="15.75">
      <c r="A12" s="99" t="s">
        <v>12</v>
      </c>
      <c r="B12" s="101">
        <f>SUM(C12:E12)</f>
        <v>59.111000000000004</v>
      </c>
      <c r="C12" s="101">
        <f t="shared" si="0"/>
        <v>10.693</v>
      </c>
      <c r="D12" s="101">
        <f t="shared" si="0"/>
        <v>28.469</v>
      </c>
      <c r="E12" s="101">
        <f t="shared" si="0"/>
        <v>19.949</v>
      </c>
    </row>
    <row r="13" spans="1:5" ht="15.75">
      <c r="A13" s="99" t="s">
        <v>13</v>
      </c>
      <c r="B13" s="101">
        <f>SUM(C13:E13)</f>
        <v>58.760000000000005</v>
      </c>
      <c r="C13" s="101">
        <f t="shared" si="0"/>
        <v>18.047</v>
      </c>
      <c r="D13" s="101">
        <f t="shared" si="0"/>
        <v>25.809</v>
      </c>
      <c r="E13" s="101">
        <f t="shared" si="0"/>
        <v>14.904</v>
      </c>
    </row>
    <row r="14" spans="1:5" ht="15.75">
      <c r="A14" s="99" t="s">
        <v>87</v>
      </c>
      <c r="B14" s="102">
        <v>0</v>
      </c>
      <c r="C14" s="102">
        <v>0</v>
      </c>
      <c r="D14" s="102">
        <v>0</v>
      </c>
      <c r="E14" s="103">
        <v>0</v>
      </c>
    </row>
    <row r="15" spans="1:6" ht="15.75">
      <c r="A15" s="104" t="s">
        <v>88</v>
      </c>
      <c r="B15" s="142">
        <f>SUM(C15:E15)</f>
        <v>401.14601</v>
      </c>
      <c r="C15" s="142">
        <f>SUM(C17:C20)</f>
        <v>130.561</v>
      </c>
      <c r="D15" s="142">
        <f>SUM(D17:D20)</f>
        <v>137.14600000000002</v>
      </c>
      <c r="E15" s="142">
        <f>SUM(E17:E20)</f>
        <v>133.43901</v>
      </c>
      <c r="F15" s="98">
        <f>SUM(B17:B19)</f>
        <v>401.14601</v>
      </c>
    </row>
    <row r="16" spans="1:5" ht="15.75">
      <c r="A16" s="105" t="s">
        <v>89</v>
      </c>
      <c r="B16" s="142"/>
      <c r="C16" s="142"/>
      <c r="D16" s="142"/>
      <c r="E16" s="142"/>
    </row>
    <row r="17" spans="1:5" ht="15.75">
      <c r="A17" s="99" t="s">
        <v>81</v>
      </c>
      <c r="B17" s="102">
        <f aca="true" t="shared" si="1" ref="B17:B24">SUM(C17:E17)</f>
        <v>401.14601</v>
      </c>
      <c r="C17" s="102">
        <f>'Прил 3 стр во соцжилья'!H19+'Прил 4 стр во инж сферы'!G17</f>
        <v>130.561</v>
      </c>
      <c r="D17" s="102">
        <f>'Прил 3 стр во соцжилья'!I19+'Прил 4 стр во инж сферы'!H17</f>
        <v>137.14600000000002</v>
      </c>
      <c r="E17" s="102">
        <f>'Прил 3 стр во соцжилья'!J19+'Прил 4 стр во инж сферы'!I17</f>
        <v>133.43901</v>
      </c>
    </row>
    <row r="18" spans="1:5" ht="15.75">
      <c r="A18" s="99" t="s">
        <v>12</v>
      </c>
      <c r="B18" s="102">
        <f t="shared" si="1"/>
        <v>0</v>
      </c>
      <c r="C18" s="103">
        <f>'Прил 3 стр во соцжилья'!G20+'Прил 4 стр во инж сферы'!F18</f>
        <v>0</v>
      </c>
      <c r="D18" s="103">
        <f>'Прил 3 стр во соцжилья'!H20+'Прил 4 стр во инж сферы'!G18</f>
        <v>0</v>
      </c>
      <c r="E18" s="103">
        <f>'Прил 3 стр во соцжилья'!I20+'Прил 4 стр во инж сферы'!H18</f>
        <v>0</v>
      </c>
    </row>
    <row r="19" spans="1:5" ht="15.75">
      <c r="A19" s="99" t="s">
        <v>13</v>
      </c>
      <c r="B19" s="102">
        <f t="shared" si="1"/>
        <v>0</v>
      </c>
      <c r="C19" s="103">
        <v>0</v>
      </c>
      <c r="D19" s="103">
        <v>0</v>
      </c>
      <c r="E19" s="103">
        <v>0</v>
      </c>
    </row>
    <row r="20" spans="1:5" ht="15.75">
      <c r="A20" s="99" t="s">
        <v>87</v>
      </c>
      <c r="B20" s="102">
        <f t="shared" si="1"/>
        <v>0</v>
      </c>
      <c r="C20" s="103">
        <v>0</v>
      </c>
      <c r="D20" s="103">
        <v>0</v>
      </c>
      <c r="E20" s="103">
        <v>0</v>
      </c>
    </row>
    <row r="21" spans="1:5" ht="15.75">
      <c r="A21" s="96" t="s">
        <v>91</v>
      </c>
      <c r="B21" s="103">
        <f t="shared" si="1"/>
        <v>174.971</v>
      </c>
      <c r="C21" s="103">
        <f>SUM(C22:C25)</f>
        <v>49.102999999999994</v>
      </c>
      <c r="D21" s="103">
        <f>SUM(D22:D25)</f>
        <v>69.54</v>
      </c>
      <c r="E21" s="103">
        <f>SUM(E22:E25)</f>
        <v>56.328</v>
      </c>
    </row>
    <row r="22" spans="1:5" ht="15.75">
      <c r="A22" s="99" t="s">
        <v>81</v>
      </c>
      <c r="B22" s="103">
        <f t="shared" si="1"/>
        <v>57.1</v>
      </c>
      <c r="C22" s="103">
        <f>'Прил 5 обеспечение '!G17</f>
        <v>20.363</v>
      </c>
      <c r="D22" s="103">
        <f>'Прил 5 обеспечение '!H17</f>
        <v>15.262</v>
      </c>
      <c r="E22" s="103">
        <f>'Прил 5 обеспечение '!I17</f>
        <v>21.475</v>
      </c>
    </row>
    <row r="23" spans="1:5" ht="15.75">
      <c r="A23" s="99" t="s">
        <v>12</v>
      </c>
      <c r="B23" s="103">
        <f t="shared" si="1"/>
        <v>59.111000000000004</v>
      </c>
      <c r="C23" s="103">
        <f>'Прил 5 обеспечение '!G18</f>
        <v>10.693</v>
      </c>
      <c r="D23" s="103">
        <f>'Прил 5 обеспечение '!H18</f>
        <v>28.469</v>
      </c>
      <c r="E23" s="103">
        <f>'Прил 5 обеспечение '!I18</f>
        <v>19.949</v>
      </c>
    </row>
    <row r="24" spans="1:5" ht="15.75">
      <c r="A24" s="99" t="s">
        <v>13</v>
      </c>
      <c r="B24" s="103">
        <f t="shared" si="1"/>
        <v>58.760000000000005</v>
      </c>
      <c r="C24" s="103">
        <f>'Прил 5 обеспечение '!G19</f>
        <v>18.047</v>
      </c>
      <c r="D24" s="103">
        <f>'Прил 5 обеспечение '!H19</f>
        <v>25.809</v>
      </c>
      <c r="E24" s="103">
        <f>'Прил 5 обеспечение '!I19</f>
        <v>14.904</v>
      </c>
    </row>
    <row r="25" spans="1:5" ht="15.75">
      <c r="A25" s="99" t="s">
        <v>87</v>
      </c>
      <c r="B25" s="103">
        <v>0</v>
      </c>
      <c r="C25" s="103">
        <v>0</v>
      </c>
      <c r="D25" s="103">
        <v>0</v>
      </c>
      <c r="E25" s="103">
        <v>0</v>
      </c>
    </row>
  </sheetData>
  <mergeCells count="10">
    <mergeCell ref="E15:E16"/>
    <mergeCell ref="C9:C10"/>
    <mergeCell ref="B15:B16"/>
    <mergeCell ref="C15:C16"/>
    <mergeCell ref="D15:D16"/>
    <mergeCell ref="B7:B8"/>
    <mergeCell ref="D9:D10"/>
    <mergeCell ref="E9:E10"/>
    <mergeCell ref="A7:A8"/>
    <mergeCell ref="C7:E7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41.375" style="0" customWidth="1"/>
    <col min="2" max="2" width="22.375" style="0" customWidth="1"/>
    <col min="3" max="3" width="14.125" style="0" customWidth="1"/>
    <col min="4" max="4" width="9.75390625" style="0" bestFit="1" customWidth="1"/>
    <col min="5" max="6" width="10.75390625" style="0" bestFit="1" customWidth="1"/>
  </cols>
  <sheetData>
    <row r="1" ht="12.75">
      <c r="F1" t="s">
        <v>71</v>
      </c>
    </row>
    <row r="3" spans="2:6" ht="12.75">
      <c r="B3" s="82"/>
      <c r="C3" s="83" t="s">
        <v>72</v>
      </c>
      <c r="D3" s="82"/>
      <c r="E3" s="82"/>
      <c r="F3" s="82"/>
    </row>
    <row r="4" spans="2:6" ht="12.75">
      <c r="B4" s="82"/>
      <c r="C4" s="83" t="s">
        <v>73</v>
      </c>
      <c r="D4" s="82"/>
      <c r="E4" s="82"/>
      <c r="F4" s="82"/>
    </row>
    <row r="5" ht="12.75">
      <c r="C5" s="84"/>
    </row>
    <row r="6" ht="12.75">
      <c r="F6" s="85" t="s">
        <v>96</v>
      </c>
    </row>
    <row r="7" spans="1:7" ht="15.75">
      <c r="A7" s="141" t="s">
        <v>74</v>
      </c>
      <c r="B7" s="137" t="s">
        <v>75</v>
      </c>
      <c r="C7" s="137" t="s">
        <v>76</v>
      </c>
      <c r="D7" s="141" t="s">
        <v>77</v>
      </c>
      <c r="E7" s="141"/>
      <c r="F7" s="141"/>
      <c r="G7" s="145" t="s">
        <v>78</v>
      </c>
    </row>
    <row r="8" spans="1:7" ht="15.75">
      <c r="A8" s="141"/>
      <c r="B8" s="138"/>
      <c r="C8" s="138"/>
      <c r="D8" s="86">
        <v>2009</v>
      </c>
      <c r="E8" s="86">
        <v>2010</v>
      </c>
      <c r="F8" s="86">
        <v>2011</v>
      </c>
      <c r="G8" s="146"/>
    </row>
    <row r="9" spans="1:7" ht="15.75">
      <c r="A9" s="143" t="s">
        <v>79</v>
      </c>
      <c r="B9" s="87" t="s">
        <v>80</v>
      </c>
      <c r="C9" s="88">
        <f>SUM(D9:F9)</f>
        <v>367.11501</v>
      </c>
      <c r="D9" s="88">
        <f>SUM(D10:D12)</f>
        <v>100.53</v>
      </c>
      <c r="E9" s="88">
        <f>SUM(E10:E12)</f>
        <v>137.14600000000002</v>
      </c>
      <c r="F9" s="88">
        <f>SUM(F10:F12)</f>
        <v>129.43901</v>
      </c>
      <c r="G9" s="144"/>
    </row>
    <row r="10" spans="1:7" ht="15.75">
      <c r="A10" s="143"/>
      <c r="B10" s="87" t="s">
        <v>81</v>
      </c>
      <c r="C10" s="88">
        <f>'Прил 3 стр во соцжилья'!G19</f>
        <v>367.11501</v>
      </c>
      <c r="D10" s="88">
        <f>'Прил 3 стр во соцжилья'!H19</f>
        <v>100.53</v>
      </c>
      <c r="E10" s="88">
        <f>'Прил 3 стр во соцжилья'!I19</f>
        <v>137.14600000000002</v>
      </c>
      <c r="F10" s="88">
        <f>'Прил 3 стр во соцжилья'!J19</f>
        <v>129.43901</v>
      </c>
      <c r="G10" s="144"/>
    </row>
    <row r="11" spans="1:7" ht="15.75">
      <c r="A11" s="143"/>
      <c r="B11" s="87" t="s">
        <v>12</v>
      </c>
      <c r="C11" s="90">
        <f>'Прил 3 стр во соцжилья'!G20</f>
        <v>0</v>
      </c>
      <c r="D11" s="90">
        <f>'Прил 3 стр во соцжилья'!H20</f>
        <v>0</v>
      </c>
      <c r="E11" s="90">
        <f>'Прил 3 стр во соцжилья'!I20</f>
        <v>0</v>
      </c>
      <c r="F11" s="90">
        <f>'Прил 3 стр во соцжилья'!J20</f>
        <v>0</v>
      </c>
      <c r="G11" s="144"/>
    </row>
    <row r="12" spans="1:7" ht="15.75">
      <c r="A12" s="143"/>
      <c r="B12" s="87" t="s">
        <v>13</v>
      </c>
      <c r="C12" s="90">
        <v>0</v>
      </c>
      <c r="D12" s="90">
        <v>0</v>
      </c>
      <c r="E12" s="90">
        <v>0</v>
      </c>
      <c r="F12" s="88">
        <v>0</v>
      </c>
      <c r="G12" s="144"/>
    </row>
    <row r="13" spans="1:7" ht="15.75">
      <c r="A13" s="147" t="s">
        <v>82</v>
      </c>
      <c r="B13" s="87" t="s">
        <v>80</v>
      </c>
      <c r="C13" s="90">
        <f>SUM(D13:F13)</f>
        <v>34.031</v>
      </c>
      <c r="D13" s="90">
        <f>SUM(D14:D16)</f>
        <v>30.031</v>
      </c>
      <c r="E13" s="90">
        <f>SUM(E14:E16)</f>
        <v>0</v>
      </c>
      <c r="F13" s="90">
        <f>SUM(F14:F16)</f>
        <v>4</v>
      </c>
      <c r="G13" s="89"/>
    </row>
    <row r="14" spans="1:7" ht="15.75">
      <c r="A14" s="148"/>
      <c r="B14" s="87" t="s">
        <v>81</v>
      </c>
      <c r="C14" s="90">
        <f>SUM(D14:F14)</f>
        <v>34.031</v>
      </c>
      <c r="D14" s="90">
        <f>'Прил 4 стр во инж сферы'!G17</f>
        <v>30.031</v>
      </c>
      <c r="E14" s="90">
        <f>'Прил 4 стр во инж сферы'!H17</f>
        <v>0</v>
      </c>
      <c r="F14" s="90">
        <f>'Прил 4 стр во инж сферы'!I17</f>
        <v>4</v>
      </c>
      <c r="G14" s="89"/>
    </row>
    <row r="15" spans="1:7" ht="15.75">
      <c r="A15" s="148"/>
      <c r="B15" s="87" t="s">
        <v>12</v>
      </c>
      <c r="C15" s="90">
        <f>'Прил 4 стр во инж сферы'!F18</f>
        <v>0</v>
      </c>
      <c r="D15" s="90">
        <f>'Прил 4 стр во инж сферы'!G18</f>
        <v>0</v>
      </c>
      <c r="E15" s="90">
        <f>'Прил 4 стр во инж сферы'!H18</f>
        <v>0</v>
      </c>
      <c r="F15" s="90">
        <f>'Прил 4 стр во инж сферы'!I18</f>
        <v>0</v>
      </c>
      <c r="G15" s="89"/>
    </row>
    <row r="16" spans="1:7" ht="15.75">
      <c r="A16" s="149"/>
      <c r="B16" s="87" t="s">
        <v>13</v>
      </c>
      <c r="C16" s="90">
        <f>SUM(D16:F16)</f>
        <v>0</v>
      </c>
      <c r="D16" s="90">
        <f>'Прил 4 стр во инж сферы'!F18</f>
        <v>0</v>
      </c>
      <c r="E16" s="90">
        <f>'Прил 4 стр во инж сферы'!G18</f>
        <v>0</v>
      </c>
      <c r="F16" s="90">
        <f>'Прил 4 стр во инж сферы'!H18</f>
        <v>0</v>
      </c>
      <c r="G16" s="89"/>
    </row>
    <row r="17" spans="1:7" ht="15.75">
      <c r="A17" s="143" t="s">
        <v>83</v>
      </c>
      <c r="B17" s="87" t="s">
        <v>80</v>
      </c>
      <c r="C17" s="88">
        <f>SUM(C18:C20)</f>
        <v>174.971</v>
      </c>
      <c r="D17" s="88">
        <f>SUM(D18:D20)</f>
        <v>49.102999999999994</v>
      </c>
      <c r="E17" s="88">
        <f>SUM(E18:E20)</f>
        <v>69.54</v>
      </c>
      <c r="F17" s="88">
        <f>SUM(F18:F20)</f>
        <v>56.328</v>
      </c>
      <c r="G17" s="144"/>
    </row>
    <row r="18" spans="1:7" ht="15.75">
      <c r="A18" s="143"/>
      <c r="B18" s="87" t="s">
        <v>81</v>
      </c>
      <c r="C18" s="88">
        <f>SUM(D18:F18)</f>
        <v>57.1</v>
      </c>
      <c r="D18" s="88">
        <f>'Прил 5 обеспечение '!G17</f>
        <v>20.363</v>
      </c>
      <c r="E18" s="88">
        <f>'Прил 5 обеспечение '!H17</f>
        <v>15.262</v>
      </c>
      <c r="F18" s="88">
        <f>'Прил 5 обеспечение '!I17</f>
        <v>21.475</v>
      </c>
      <c r="G18" s="144"/>
    </row>
    <row r="19" spans="1:7" ht="15.75">
      <c r="A19" s="143"/>
      <c r="B19" s="87" t="s">
        <v>12</v>
      </c>
      <c r="C19" s="88">
        <f>SUM(D19:F19)</f>
        <v>59.111000000000004</v>
      </c>
      <c r="D19" s="88">
        <f>'Прил 5 обеспечение '!G18</f>
        <v>10.693</v>
      </c>
      <c r="E19" s="88">
        <f>'Прил 5 обеспечение '!H18</f>
        <v>28.469</v>
      </c>
      <c r="F19" s="88">
        <f>'Прил 5 обеспечение '!I18</f>
        <v>19.949</v>
      </c>
      <c r="G19" s="144"/>
    </row>
    <row r="20" spans="1:7" ht="15.75">
      <c r="A20" s="143"/>
      <c r="B20" s="87" t="s">
        <v>13</v>
      </c>
      <c r="C20" s="88">
        <f>SUM(D20:F20)</f>
        <v>58.760000000000005</v>
      </c>
      <c r="D20" s="88">
        <f>'Прил 5 обеспечение '!G19</f>
        <v>18.047</v>
      </c>
      <c r="E20" s="88">
        <f>'Прил 5 обеспечение '!H19</f>
        <v>25.809</v>
      </c>
      <c r="F20" s="88">
        <f>'Прил 5 обеспечение '!I19</f>
        <v>14.904</v>
      </c>
      <c r="G20" s="144"/>
    </row>
  </sheetData>
  <mergeCells count="10">
    <mergeCell ref="A17:A20"/>
    <mergeCell ref="A9:A12"/>
    <mergeCell ref="G17:G20"/>
    <mergeCell ref="G7:G8"/>
    <mergeCell ref="G9:G12"/>
    <mergeCell ref="B7:B8"/>
    <mergeCell ref="C7:C8"/>
    <mergeCell ref="A7:A8"/>
    <mergeCell ref="D7:F7"/>
    <mergeCell ref="A13:A16"/>
  </mergeCells>
  <printOptions/>
  <pageMargins left="0.75" right="0.75" top="1" bottom="0.38" header="0.4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5"/>
  <sheetViews>
    <sheetView workbookViewId="0" topLeftCell="A25">
      <selection activeCell="A30" sqref="A30"/>
    </sheetView>
  </sheetViews>
  <sheetFormatPr defaultColWidth="9.00390625" defaultRowHeight="12.75"/>
  <cols>
    <col min="1" max="1" width="5.00390625" style="10" customWidth="1"/>
    <col min="2" max="2" width="51.75390625" style="1" customWidth="1"/>
    <col min="3" max="3" width="23.375" style="21" customWidth="1"/>
    <col min="4" max="4" width="13.625" style="21" customWidth="1"/>
    <col min="5" max="8" width="10.75390625" style="21" customWidth="1"/>
    <col min="9" max="9" width="0.12890625" style="1" customWidth="1"/>
    <col min="10" max="16384" width="9.125" style="1" customWidth="1"/>
  </cols>
  <sheetData>
    <row r="1" spans="3:8" ht="15.75">
      <c r="C1" s="56"/>
      <c r="D1" s="56"/>
      <c r="E1" s="56"/>
      <c r="H1" s="19" t="s">
        <v>51</v>
      </c>
    </row>
    <row r="2" spans="4:8" ht="62.25" customHeight="1">
      <c r="D2" s="22"/>
      <c r="E2" s="156" t="s">
        <v>115</v>
      </c>
      <c r="F2" s="156"/>
      <c r="G2" s="156"/>
      <c r="H2" s="156"/>
    </row>
    <row r="3" spans="4:8" ht="15.75">
      <c r="D3" s="22"/>
      <c r="E3" s="22"/>
      <c r="F3" s="22"/>
      <c r="G3" s="22"/>
      <c r="H3" s="37" t="s">
        <v>125</v>
      </c>
    </row>
    <row r="4" spans="1:9" ht="22.5" customHeight="1">
      <c r="A4" s="157" t="s">
        <v>117</v>
      </c>
      <c r="B4" s="157"/>
      <c r="C4" s="157"/>
      <c r="D4" s="157"/>
      <c r="E4" s="157"/>
      <c r="F4" s="157"/>
      <c r="G4" s="157"/>
      <c r="H4" s="157"/>
      <c r="I4" s="157"/>
    </row>
    <row r="5" spans="1:8" ht="7.5" customHeight="1">
      <c r="A5" s="57"/>
      <c r="B5" s="58"/>
      <c r="C5" s="59"/>
      <c r="D5" s="59"/>
      <c r="E5" s="59"/>
      <c r="F5" s="59"/>
      <c r="G5" s="59"/>
      <c r="H5" s="59"/>
    </row>
    <row r="6" spans="1:36" ht="27" customHeight="1">
      <c r="A6" s="125" t="s">
        <v>52</v>
      </c>
      <c r="B6" s="158" t="s">
        <v>53</v>
      </c>
      <c r="C6" s="158" t="s">
        <v>5</v>
      </c>
      <c r="D6" s="126" t="s">
        <v>0</v>
      </c>
      <c r="E6" s="127" t="s">
        <v>54</v>
      </c>
      <c r="F6" s="127"/>
      <c r="G6" s="127"/>
      <c r="H6" s="1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0.75" customHeight="1">
      <c r="A7" s="125"/>
      <c r="B7" s="159"/>
      <c r="C7" s="159"/>
      <c r="D7" s="126"/>
      <c r="E7" s="4" t="s">
        <v>6</v>
      </c>
      <c r="F7" s="60">
        <v>2009</v>
      </c>
      <c r="G7" s="60">
        <v>2010</v>
      </c>
      <c r="H7" s="60">
        <v>2011</v>
      </c>
      <c r="I7" s="17">
        <v>2012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30.75" customHeight="1">
      <c r="A8" s="150" t="s">
        <v>55</v>
      </c>
      <c r="B8" s="151"/>
      <c r="C8" s="151"/>
      <c r="D8" s="151"/>
      <c r="E8" s="151"/>
      <c r="F8" s="151"/>
      <c r="G8" s="151"/>
      <c r="H8" s="152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35.25" customHeight="1">
      <c r="A9" s="9">
        <v>1</v>
      </c>
      <c r="B9" s="8" t="s">
        <v>56</v>
      </c>
      <c r="C9" s="9" t="s">
        <v>57</v>
      </c>
      <c r="D9" s="61">
        <f aca="true" t="shared" si="0" ref="D9:D14">E9</f>
        <v>978</v>
      </c>
      <c r="E9" s="9">
        <f>SUM(F9:H9)</f>
        <v>978</v>
      </c>
      <c r="F9" s="69">
        <v>0</v>
      </c>
      <c r="G9" s="107">
        <v>978</v>
      </c>
      <c r="H9" s="62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30.75" customHeight="1">
      <c r="A10" s="9">
        <v>2</v>
      </c>
      <c r="B10" s="8" t="s">
        <v>58</v>
      </c>
      <c r="C10" s="9" t="s">
        <v>57</v>
      </c>
      <c r="D10" s="61">
        <f t="shared" si="0"/>
        <v>972.3</v>
      </c>
      <c r="E10" s="9">
        <f aca="true" t="shared" si="1" ref="E10:E15">SUM(F10:H10)</f>
        <v>972.3</v>
      </c>
      <c r="F10" s="69">
        <v>0</v>
      </c>
      <c r="G10" s="107">
        <v>972.3</v>
      </c>
      <c r="H10" s="62"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34.5" customHeight="1">
      <c r="A11" s="9">
        <v>3</v>
      </c>
      <c r="B11" s="8" t="s">
        <v>59</v>
      </c>
      <c r="C11" s="9" t="s">
        <v>57</v>
      </c>
      <c r="D11" s="61">
        <f t="shared" si="0"/>
        <v>4364.9</v>
      </c>
      <c r="E11" s="9">
        <f t="shared" si="1"/>
        <v>4364.9</v>
      </c>
      <c r="F11" s="69">
        <v>0</v>
      </c>
      <c r="G11" s="107">
        <v>4364.9</v>
      </c>
      <c r="H11" s="62"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30.75" customHeight="1">
      <c r="A12" s="9">
        <v>4</v>
      </c>
      <c r="B12" s="32" t="s">
        <v>39</v>
      </c>
      <c r="C12" s="9" t="s">
        <v>57</v>
      </c>
      <c r="D12" s="61">
        <f t="shared" si="0"/>
        <v>1190</v>
      </c>
      <c r="E12" s="9">
        <f t="shared" si="1"/>
        <v>1190</v>
      </c>
      <c r="F12" s="62">
        <v>0</v>
      </c>
      <c r="G12" s="62">
        <v>0</v>
      </c>
      <c r="H12" s="63">
        <v>1190</v>
      </c>
      <c r="I12" s="17">
        <v>1300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30.75" customHeight="1">
      <c r="A13" s="9">
        <v>5</v>
      </c>
      <c r="B13" s="32" t="s">
        <v>41</v>
      </c>
      <c r="C13" s="9" t="s">
        <v>57</v>
      </c>
      <c r="D13" s="61">
        <f t="shared" si="0"/>
        <v>1190</v>
      </c>
      <c r="E13" s="9">
        <f t="shared" si="1"/>
        <v>1190</v>
      </c>
      <c r="F13" s="62">
        <v>0</v>
      </c>
      <c r="G13" s="62">
        <v>0</v>
      </c>
      <c r="H13" s="63">
        <v>1190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49.5" customHeight="1">
      <c r="A14" s="9">
        <v>6</v>
      </c>
      <c r="B14" s="32" t="s">
        <v>42</v>
      </c>
      <c r="C14" s="9" t="s">
        <v>57</v>
      </c>
      <c r="D14" s="61">
        <f t="shared" si="0"/>
        <v>1190</v>
      </c>
      <c r="E14" s="9">
        <f t="shared" si="1"/>
        <v>1190</v>
      </c>
      <c r="F14" s="62">
        <v>0</v>
      </c>
      <c r="G14" s="62">
        <v>0</v>
      </c>
      <c r="H14" s="64">
        <v>1190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47.25" customHeight="1">
      <c r="A15" s="9">
        <v>7</v>
      </c>
      <c r="B15" s="8" t="s">
        <v>60</v>
      </c>
      <c r="C15" s="9" t="s">
        <v>57</v>
      </c>
      <c r="D15" s="61">
        <v>4300</v>
      </c>
      <c r="E15" s="9">
        <f t="shared" si="1"/>
        <v>0</v>
      </c>
      <c r="F15" s="62">
        <v>0</v>
      </c>
      <c r="G15" s="62">
        <v>0</v>
      </c>
      <c r="H15" s="62">
        <v>0</v>
      </c>
      <c r="I15" s="17">
        <v>2570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8" customHeight="1">
      <c r="A16" s="4"/>
      <c r="B16" s="9" t="s">
        <v>61</v>
      </c>
      <c r="C16" s="9"/>
      <c r="D16" s="65">
        <f aca="true" t="shared" si="2" ref="D16:I16">SUM(D9:D15)</f>
        <v>14185.2</v>
      </c>
      <c r="E16" s="9">
        <f t="shared" si="2"/>
        <v>9885.2</v>
      </c>
      <c r="F16" s="9">
        <f t="shared" si="2"/>
        <v>0</v>
      </c>
      <c r="G16" s="65">
        <f t="shared" si="2"/>
        <v>6315.2</v>
      </c>
      <c r="H16" s="9">
        <f t="shared" si="2"/>
        <v>3570</v>
      </c>
      <c r="I16" s="9">
        <f t="shared" si="2"/>
        <v>3870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30.75" customHeight="1">
      <c r="A17" s="153" t="s">
        <v>62</v>
      </c>
      <c r="B17" s="154"/>
      <c r="C17" s="154"/>
      <c r="D17" s="154"/>
      <c r="E17" s="154"/>
      <c r="F17" s="154"/>
      <c r="G17" s="154"/>
      <c r="H17" s="15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30.75" customHeight="1">
      <c r="A18" s="66">
        <v>1</v>
      </c>
      <c r="B18" s="8" t="s">
        <v>63</v>
      </c>
      <c r="C18" s="67" t="s">
        <v>92</v>
      </c>
      <c r="D18" s="61">
        <f>E18</f>
        <v>5688</v>
      </c>
      <c r="E18" s="65">
        <f aca="true" t="shared" si="3" ref="E18:E25">SUM(F18:H18)</f>
        <v>5688</v>
      </c>
      <c r="F18" s="68">
        <v>0</v>
      </c>
      <c r="G18" s="63">
        <v>5688</v>
      </c>
      <c r="H18" s="63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30.75" customHeight="1">
      <c r="A19" s="66">
        <v>2</v>
      </c>
      <c r="B19" s="8" t="s">
        <v>98</v>
      </c>
      <c r="C19" s="67" t="s">
        <v>69</v>
      </c>
      <c r="D19" s="61">
        <f aca="true" t="shared" si="4" ref="D19:D24">E19</f>
        <v>863.7</v>
      </c>
      <c r="E19" s="65">
        <f t="shared" si="3"/>
        <v>863.7</v>
      </c>
      <c r="F19" s="68">
        <v>0</v>
      </c>
      <c r="G19" s="63">
        <v>863.7</v>
      </c>
      <c r="H19" s="63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30.75" customHeight="1">
      <c r="A20" s="66">
        <v>3</v>
      </c>
      <c r="B20" s="8" t="s">
        <v>99</v>
      </c>
      <c r="C20" s="9" t="s">
        <v>93</v>
      </c>
      <c r="D20" s="61">
        <f t="shared" si="4"/>
        <v>1423</v>
      </c>
      <c r="E20" s="65">
        <f t="shared" si="3"/>
        <v>1423</v>
      </c>
      <c r="F20" s="68">
        <v>0</v>
      </c>
      <c r="G20" s="63">
        <v>0</v>
      </c>
      <c r="H20" s="63">
        <v>1423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39" customHeight="1">
      <c r="A21" s="66">
        <v>4</v>
      </c>
      <c r="B21" s="8" t="s">
        <v>101</v>
      </c>
      <c r="C21" s="9" t="s">
        <v>64</v>
      </c>
      <c r="D21" s="61">
        <f t="shared" si="4"/>
        <v>5996</v>
      </c>
      <c r="E21" s="65">
        <f t="shared" si="3"/>
        <v>5996</v>
      </c>
      <c r="F21" s="63">
        <v>0</v>
      </c>
      <c r="G21" s="63">
        <v>0</v>
      </c>
      <c r="H21" s="63">
        <v>5996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48" customHeight="1">
      <c r="A22" s="66">
        <v>5</v>
      </c>
      <c r="B22" s="8" t="s">
        <v>100</v>
      </c>
      <c r="C22" s="9" t="s">
        <v>65</v>
      </c>
      <c r="D22" s="61">
        <f t="shared" si="4"/>
        <v>3011</v>
      </c>
      <c r="E22" s="65">
        <f t="shared" si="3"/>
        <v>3011</v>
      </c>
      <c r="F22" s="63">
        <v>0</v>
      </c>
      <c r="G22" s="63">
        <v>0</v>
      </c>
      <c r="H22" s="63">
        <v>3011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46.5" customHeight="1">
      <c r="A23" s="66">
        <v>6</v>
      </c>
      <c r="B23" s="8" t="s">
        <v>66</v>
      </c>
      <c r="C23" s="9" t="s">
        <v>67</v>
      </c>
      <c r="D23" s="61">
        <f t="shared" si="4"/>
        <v>3240</v>
      </c>
      <c r="E23" s="65">
        <f t="shared" si="3"/>
        <v>3240</v>
      </c>
      <c r="F23" s="63"/>
      <c r="G23" s="63"/>
      <c r="H23" s="63">
        <v>3240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31.5">
      <c r="A24" s="66">
        <v>7</v>
      </c>
      <c r="B24" s="8" t="s">
        <v>68</v>
      </c>
      <c r="C24" s="9" t="s">
        <v>94</v>
      </c>
      <c r="D24" s="61">
        <f t="shared" si="4"/>
        <v>2641</v>
      </c>
      <c r="E24" s="65">
        <f t="shared" si="3"/>
        <v>2641</v>
      </c>
      <c r="F24" s="63"/>
      <c r="G24" s="63"/>
      <c r="H24" s="63">
        <v>2641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31.5">
      <c r="A25" s="66">
        <v>8</v>
      </c>
      <c r="B25" s="8" t="s">
        <v>95</v>
      </c>
      <c r="C25" s="9" t="s">
        <v>93</v>
      </c>
      <c r="D25" s="61">
        <v>1800</v>
      </c>
      <c r="E25" s="65">
        <f t="shared" si="3"/>
        <v>0</v>
      </c>
      <c r="F25" s="63"/>
      <c r="G25" s="63"/>
      <c r="H25" s="6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5.75">
      <c r="A26" s="67"/>
      <c r="B26" s="8" t="s">
        <v>70</v>
      </c>
      <c r="C26" s="9"/>
      <c r="D26" s="70">
        <f aca="true" t="shared" si="5" ref="D26:I26">SUM(D18:D25)</f>
        <v>24662.7</v>
      </c>
      <c r="E26" s="70">
        <f t="shared" si="5"/>
        <v>22862.7</v>
      </c>
      <c r="F26" s="70">
        <f t="shared" si="5"/>
        <v>0</v>
      </c>
      <c r="G26" s="70">
        <f t="shared" si="5"/>
        <v>6551.7</v>
      </c>
      <c r="H26" s="70">
        <f t="shared" si="5"/>
        <v>16311</v>
      </c>
      <c r="I26" s="70">
        <f t="shared" si="5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3.75" customHeight="1">
      <c r="A27" s="71"/>
      <c r="B27" s="11"/>
      <c r="C27" s="71"/>
      <c r="D27" s="72"/>
      <c r="E27" s="73"/>
      <c r="F27" s="74"/>
      <c r="G27" s="74"/>
      <c r="H27" s="7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24" customFormat="1" ht="26.25" customHeight="1">
      <c r="A28" s="75"/>
      <c r="B28" s="76" t="s">
        <v>122</v>
      </c>
      <c r="C28" s="75"/>
      <c r="D28" s="108">
        <f aca="true" t="shared" si="6" ref="D28:I28">D16+D26</f>
        <v>38847.9</v>
      </c>
      <c r="E28" s="108">
        <f t="shared" si="6"/>
        <v>32747.9</v>
      </c>
      <c r="F28" s="108">
        <f t="shared" si="6"/>
        <v>0</v>
      </c>
      <c r="G28" s="108">
        <f t="shared" si="6"/>
        <v>12866.9</v>
      </c>
      <c r="H28" s="108">
        <f t="shared" si="6"/>
        <v>19881</v>
      </c>
      <c r="I28" s="77">
        <f t="shared" si="6"/>
        <v>3870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</row>
    <row r="29" spans="2:36" ht="15.75">
      <c r="B29" s="17"/>
      <c r="C29" s="10"/>
      <c r="D29" s="10"/>
      <c r="E29" s="79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5" ht="15">
      <c r="A30" s="121"/>
      <c r="D30" s="80"/>
      <c r="E30" s="81"/>
    </row>
    <row r="31" spans="1:5" ht="15">
      <c r="A31" s="121"/>
      <c r="D31" s="80"/>
      <c r="E31" s="81"/>
    </row>
    <row r="32" spans="4:5" ht="15.75">
      <c r="D32" s="80"/>
      <c r="E32" s="81"/>
    </row>
    <row r="33" spans="4:5" ht="15.75">
      <c r="D33" s="80"/>
      <c r="E33" s="81"/>
    </row>
    <row r="34" spans="4:5" ht="15.75">
      <c r="D34" s="80"/>
      <c r="E34" s="81"/>
    </row>
    <row r="35" spans="4:5" ht="15.75">
      <c r="D35" s="80"/>
      <c r="E35" s="81"/>
    </row>
    <row r="36" spans="4:5" ht="15.75">
      <c r="D36" s="80"/>
      <c r="E36" s="81"/>
    </row>
    <row r="37" spans="4:5" ht="15.75">
      <c r="D37" s="80"/>
      <c r="E37" s="81"/>
    </row>
    <row r="38" spans="4:5" ht="15.75">
      <c r="D38" s="80"/>
      <c r="E38" s="81"/>
    </row>
    <row r="39" spans="4:5" ht="15.75">
      <c r="D39" s="80"/>
      <c r="E39" s="81"/>
    </row>
    <row r="40" spans="4:5" ht="15.75">
      <c r="D40" s="80"/>
      <c r="E40" s="81"/>
    </row>
    <row r="41" spans="4:5" ht="15.75">
      <c r="D41" s="80"/>
      <c r="E41" s="81"/>
    </row>
    <row r="42" spans="4:5" ht="15.75">
      <c r="D42" s="80"/>
      <c r="E42" s="81"/>
    </row>
    <row r="43" spans="4:5" ht="15.75">
      <c r="D43" s="80"/>
      <c r="E43" s="81"/>
    </row>
    <row r="44" spans="4:5" ht="15.75">
      <c r="D44" s="80"/>
      <c r="E44" s="81"/>
    </row>
    <row r="45" spans="4:5" ht="15.75">
      <c r="D45" s="80"/>
      <c r="E45" s="81"/>
    </row>
    <row r="46" spans="4:5" ht="15.75">
      <c r="D46" s="80"/>
      <c r="E46" s="81"/>
    </row>
    <row r="47" spans="4:5" ht="15.75">
      <c r="D47" s="80"/>
      <c r="E47" s="81"/>
    </row>
    <row r="48" spans="4:5" ht="15.75">
      <c r="D48" s="80"/>
      <c r="E48" s="81"/>
    </row>
    <row r="49" spans="4:5" ht="15.75">
      <c r="D49" s="80"/>
      <c r="E49" s="81"/>
    </row>
    <row r="50" spans="4:5" ht="15.75">
      <c r="D50" s="80"/>
      <c r="E50" s="81"/>
    </row>
    <row r="51" spans="4:5" ht="15.75">
      <c r="D51" s="80"/>
      <c r="E51" s="80"/>
    </row>
    <row r="52" spans="4:5" ht="15.75">
      <c r="D52" s="80"/>
      <c r="E52" s="80"/>
    </row>
    <row r="53" spans="4:5" ht="15.75">
      <c r="D53" s="80"/>
      <c r="E53" s="80"/>
    </row>
    <row r="54" spans="4:5" ht="15.75">
      <c r="D54" s="80"/>
      <c r="E54" s="80"/>
    </row>
    <row r="55" spans="4:5" ht="15.75">
      <c r="D55" s="80"/>
      <c r="E55" s="80"/>
    </row>
    <row r="56" spans="4:5" ht="15.75">
      <c r="D56" s="80"/>
      <c r="E56" s="80"/>
    </row>
    <row r="57" spans="4:5" ht="15.75">
      <c r="D57" s="80"/>
      <c r="E57" s="80"/>
    </row>
    <row r="58" spans="4:5" ht="15.75">
      <c r="D58" s="80"/>
      <c r="E58" s="80"/>
    </row>
    <row r="59" spans="4:5" ht="15.75">
      <c r="D59" s="80"/>
      <c r="E59" s="80"/>
    </row>
    <row r="60" spans="4:5" ht="15.75">
      <c r="D60" s="80"/>
      <c r="E60" s="80"/>
    </row>
    <row r="61" spans="4:5" ht="15.75">
      <c r="D61" s="80"/>
      <c r="E61" s="80"/>
    </row>
    <row r="62" spans="4:5" ht="15.75">
      <c r="D62" s="80"/>
      <c r="E62" s="80"/>
    </row>
    <row r="63" spans="4:5" ht="15.75">
      <c r="D63" s="80"/>
      <c r="E63" s="80"/>
    </row>
    <row r="64" spans="4:5" ht="15.75">
      <c r="D64" s="80"/>
      <c r="E64" s="80"/>
    </row>
    <row r="65" spans="4:5" ht="15.75">
      <c r="D65" s="80"/>
      <c r="E65" s="80"/>
    </row>
    <row r="66" spans="4:5" ht="15.75">
      <c r="D66" s="80"/>
      <c r="E66" s="80"/>
    </row>
    <row r="67" spans="4:5" ht="15.75">
      <c r="D67" s="80"/>
      <c r="E67" s="80"/>
    </row>
    <row r="68" spans="4:5" ht="15.75">
      <c r="D68" s="80"/>
      <c r="E68" s="80"/>
    </row>
    <row r="69" spans="4:5" ht="15.75">
      <c r="D69" s="80"/>
      <c r="E69" s="80"/>
    </row>
    <row r="70" spans="4:5" ht="15.75">
      <c r="D70" s="80"/>
      <c r="E70" s="80"/>
    </row>
    <row r="71" spans="4:5" ht="15.75">
      <c r="D71" s="80"/>
      <c r="E71" s="80"/>
    </row>
    <row r="72" spans="4:5" ht="15.75">
      <c r="D72" s="80"/>
      <c r="E72" s="80"/>
    </row>
    <row r="73" spans="4:5" ht="15.75">
      <c r="D73" s="80"/>
      <c r="E73" s="80"/>
    </row>
    <row r="74" spans="4:5" ht="15.75">
      <c r="D74" s="80"/>
      <c r="E74" s="80"/>
    </row>
    <row r="75" spans="4:5" ht="15.75">
      <c r="D75" s="80"/>
      <c r="E75" s="80"/>
    </row>
    <row r="76" spans="4:5" ht="15.75">
      <c r="D76" s="80"/>
      <c r="E76" s="80"/>
    </row>
    <row r="77" spans="4:5" ht="15.75">
      <c r="D77" s="80"/>
      <c r="E77" s="80"/>
    </row>
    <row r="78" spans="4:5" ht="15.75">
      <c r="D78" s="80"/>
      <c r="E78" s="80"/>
    </row>
    <row r="79" spans="4:5" ht="15.75">
      <c r="D79" s="80"/>
      <c r="E79" s="80"/>
    </row>
    <row r="80" spans="4:5" ht="15.75">
      <c r="D80" s="80"/>
      <c r="E80" s="80"/>
    </row>
    <row r="81" spans="4:5" ht="15.75">
      <c r="D81" s="80"/>
      <c r="E81" s="80"/>
    </row>
    <row r="82" spans="4:5" ht="15.75">
      <c r="D82" s="80"/>
      <c r="E82" s="80"/>
    </row>
    <row r="83" spans="4:5" ht="15.75">
      <c r="D83" s="80"/>
      <c r="E83" s="80"/>
    </row>
    <row r="84" spans="4:5" ht="15.75">
      <c r="D84" s="80"/>
      <c r="E84" s="80"/>
    </row>
    <row r="85" spans="4:5" ht="15.75">
      <c r="D85" s="80"/>
      <c r="E85" s="80"/>
    </row>
    <row r="86" spans="4:5" ht="15.75">
      <c r="D86" s="80"/>
      <c r="E86" s="80"/>
    </row>
    <row r="87" spans="4:5" ht="15.75">
      <c r="D87" s="80"/>
      <c r="E87" s="80"/>
    </row>
    <row r="88" spans="4:5" ht="15.75">
      <c r="D88" s="80"/>
      <c r="E88" s="80"/>
    </row>
    <row r="89" spans="4:5" ht="15.75">
      <c r="D89" s="80"/>
      <c r="E89" s="80"/>
    </row>
    <row r="90" spans="4:5" ht="15.75">
      <c r="D90" s="80"/>
      <c r="E90" s="80"/>
    </row>
    <row r="91" spans="4:5" ht="15.75">
      <c r="D91" s="80"/>
      <c r="E91" s="80"/>
    </row>
    <row r="92" spans="4:5" ht="15.75">
      <c r="D92" s="80"/>
      <c r="E92" s="80"/>
    </row>
    <row r="93" spans="4:5" ht="15.75">
      <c r="D93" s="80"/>
      <c r="E93" s="80"/>
    </row>
    <row r="94" spans="4:5" ht="15.75">
      <c r="D94" s="80"/>
      <c r="E94" s="80"/>
    </row>
    <row r="95" spans="4:5" ht="15.75">
      <c r="D95" s="80"/>
      <c r="E95" s="80"/>
    </row>
    <row r="96" spans="4:5" ht="15.75">
      <c r="D96" s="80"/>
      <c r="E96" s="80"/>
    </row>
    <row r="97" spans="4:5" ht="15.75">
      <c r="D97" s="80"/>
      <c r="E97" s="80"/>
    </row>
    <row r="98" spans="4:5" ht="15.75">
      <c r="D98" s="80"/>
      <c r="E98" s="80"/>
    </row>
    <row r="99" spans="4:5" ht="15.75">
      <c r="D99" s="80"/>
      <c r="E99" s="80"/>
    </row>
    <row r="100" spans="4:5" ht="15.75">
      <c r="D100" s="80"/>
      <c r="E100" s="80"/>
    </row>
    <row r="101" spans="4:5" ht="15.75">
      <c r="D101" s="80"/>
      <c r="E101" s="80"/>
    </row>
    <row r="102" spans="4:5" ht="15.75">
      <c r="D102" s="80"/>
      <c r="E102" s="80"/>
    </row>
    <row r="103" spans="4:5" ht="15.75">
      <c r="D103" s="80"/>
      <c r="E103" s="80"/>
    </row>
    <row r="104" spans="4:5" ht="15.75">
      <c r="D104" s="80"/>
      <c r="E104" s="80"/>
    </row>
    <row r="105" spans="4:5" ht="15.75">
      <c r="D105" s="80"/>
      <c r="E105" s="80"/>
    </row>
    <row r="106" spans="4:5" ht="15.75">
      <c r="D106" s="80"/>
      <c r="E106" s="80"/>
    </row>
    <row r="107" spans="4:5" ht="15.75">
      <c r="D107" s="80"/>
      <c r="E107" s="80"/>
    </row>
    <row r="108" spans="4:5" ht="15.75">
      <c r="D108" s="80"/>
      <c r="E108" s="80"/>
    </row>
    <row r="109" spans="4:5" ht="15.75">
      <c r="D109" s="80"/>
      <c r="E109" s="80"/>
    </row>
    <row r="110" spans="4:5" ht="15.75">
      <c r="D110" s="80"/>
      <c r="E110" s="80"/>
    </row>
    <row r="111" spans="4:5" ht="15.75">
      <c r="D111" s="80"/>
      <c r="E111" s="80"/>
    </row>
    <row r="112" spans="4:5" ht="15.75">
      <c r="D112" s="80"/>
      <c r="E112" s="80"/>
    </row>
    <row r="113" spans="4:5" ht="15.75">
      <c r="D113" s="80"/>
      <c r="E113" s="80"/>
    </row>
    <row r="114" spans="4:5" ht="15.75">
      <c r="D114" s="80"/>
      <c r="E114" s="80"/>
    </row>
    <row r="115" spans="4:5" ht="15.75">
      <c r="D115" s="80"/>
      <c r="E115" s="80"/>
    </row>
    <row r="116" spans="4:5" ht="15.75">
      <c r="D116" s="80"/>
      <c r="E116" s="80"/>
    </row>
    <row r="117" spans="4:5" ht="15.75">
      <c r="D117" s="80"/>
      <c r="E117" s="80"/>
    </row>
    <row r="118" spans="4:5" ht="15.75">
      <c r="D118" s="80"/>
      <c r="E118" s="80"/>
    </row>
    <row r="119" spans="4:5" ht="15.75">
      <c r="D119" s="80"/>
      <c r="E119" s="80"/>
    </row>
    <row r="120" spans="4:5" ht="15.75">
      <c r="D120" s="80"/>
      <c r="E120" s="80"/>
    </row>
    <row r="121" spans="4:5" ht="15.75">
      <c r="D121" s="80"/>
      <c r="E121" s="80"/>
    </row>
    <row r="122" spans="4:5" ht="15.75">
      <c r="D122" s="80"/>
      <c r="E122" s="80"/>
    </row>
    <row r="123" spans="4:5" ht="15.75">
      <c r="D123" s="80"/>
      <c r="E123" s="80"/>
    </row>
    <row r="124" spans="4:5" ht="15.75">
      <c r="D124" s="80"/>
      <c r="E124" s="80"/>
    </row>
    <row r="125" spans="4:5" ht="15.75">
      <c r="D125" s="80"/>
      <c r="E125" s="80"/>
    </row>
  </sheetData>
  <mergeCells count="9">
    <mergeCell ref="A8:H8"/>
    <mergeCell ref="A17:H17"/>
    <mergeCell ref="E2:H2"/>
    <mergeCell ref="A4:I4"/>
    <mergeCell ref="C6:C7"/>
    <mergeCell ref="A6:A7"/>
    <mergeCell ref="D6:D7"/>
    <mergeCell ref="B6:B7"/>
    <mergeCell ref="E6:H6"/>
  </mergeCells>
  <printOptions/>
  <pageMargins left="0.47" right="0.1968503937007874" top="0.9448818897637796" bottom="0.5118110236220472" header="0.15748031496062992" footer="0.1968503937007874"/>
  <pageSetup horizontalDpi="600" verticalDpi="600" orientation="landscape" paperSize="8" r:id="rId1"/>
  <headerFooter alignWithMargins="0">
    <oddFooter>&amp;C&amp;P&amp;R&amp;8&amp;P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="112" zoomScaleNormal="112" workbookViewId="0" topLeftCell="A10">
      <selection activeCell="A21" sqref="A21"/>
    </sheetView>
  </sheetViews>
  <sheetFormatPr defaultColWidth="9.00390625" defaultRowHeight="12.75"/>
  <cols>
    <col min="1" max="1" width="5.00390625" style="1" customWidth="1"/>
    <col min="2" max="2" width="48.875" style="1" customWidth="1"/>
    <col min="3" max="3" width="10.75390625" style="1" customWidth="1"/>
    <col min="4" max="4" width="11.625" style="1" customWidth="1"/>
    <col min="5" max="5" width="11.75390625" style="1" customWidth="1"/>
    <col min="6" max="6" width="11.625" style="21" customWidth="1"/>
    <col min="7" max="10" width="9.75390625" style="1" customWidth="1"/>
    <col min="11" max="16384" width="9.125" style="1" customWidth="1"/>
  </cols>
  <sheetData>
    <row r="1" ht="15.75">
      <c r="J1" s="20" t="s">
        <v>23</v>
      </c>
    </row>
    <row r="2" spans="7:10" ht="73.5" customHeight="1">
      <c r="G2" s="156" t="s">
        <v>116</v>
      </c>
      <c r="H2" s="156"/>
      <c r="I2" s="156"/>
      <c r="J2" s="156"/>
    </row>
    <row r="3" spans="7:10" ht="18" customHeight="1">
      <c r="G3" s="22"/>
      <c r="I3" s="22"/>
      <c r="J3" s="37" t="s">
        <v>126</v>
      </c>
    </row>
    <row r="4" spans="1:10" ht="35.25" customHeight="1">
      <c r="A4" s="128" t="s">
        <v>18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27" customHeight="1">
      <c r="A5" s="129" t="s">
        <v>2</v>
      </c>
      <c r="B5" s="125" t="s">
        <v>4</v>
      </c>
      <c r="C5" s="158" t="s">
        <v>5</v>
      </c>
      <c r="D5" s="130" t="s">
        <v>7</v>
      </c>
      <c r="E5" s="125" t="s">
        <v>0</v>
      </c>
      <c r="F5" s="158" t="s">
        <v>8</v>
      </c>
      <c r="G5" s="153" t="s">
        <v>11</v>
      </c>
      <c r="H5" s="154"/>
      <c r="I5" s="154"/>
      <c r="J5" s="155"/>
    </row>
    <row r="6" spans="1:10" ht="48.75" customHeight="1">
      <c r="A6" s="129"/>
      <c r="B6" s="125"/>
      <c r="C6" s="159"/>
      <c r="D6" s="131"/>
      <c r="E6" s="125"/>
      <c r="F6" s="159"/>
      <c r="G6" s="4" t="s">
        <v>6</v>
      </c>
      <c r="H6" s="4">
        <v>2009</v>
      </c>
      <c r="I6" s="4">
        <v>2010</v>
      </c>
      <c r="J6" s="7">
        <v>2011</v>
      </c>
    </row>
    <row r="7" spans="1:10" ht="47.25" customHeight="1">
      <c r="A7" s="3">
        <v>1</v>
      </c>
      <c r="B7" s="26" t="s">
        <v>25</v>
      </c>
      <c r="C7" s="9" t="s">
        <v>9</v>
      </c>
      <c r="D7" s="117" t="s">
        <v>26</v>
      </c>
      <c r="E7" s="118">
        <v>1920</v>
      </c>
      <c r="F7" s="9" t="s">
        <v>17</v>
      </c>
      <c r="G7" s="39">
        <f>SUM(H7:J7)</f>
        <v>71.04</v>
      </c>
      <c r="H7" s="39">
        <v>48.694</v>
      </c>
      <c r="I7" s="39">
        <v>22.346</v>
      </c>
      <c r="J7" s="40">
        <v>0</v>
      </c>
    </row>
    <row r="8" spans="1:10" ht="64.5" customHeight="1">
      <c r="A8" s="3">
        <v>2</v>
      </c>
      <c r="B8" s="32" t="s">
        <v>29</v>
      </c>
      <c r="C8" s="114" t="s">
        <v>9</v>
      </c>
      <c r="D8" s="25" t="s">
        <v>27</v>
      </c>
      <c r="E8" s="119">
        <v>4280</v>
      </c>
      <c r="F8" s="9" t="s">
        <v>17</v>
      </c>
      <c r="G8" s="39">
        <f>SUM(H8:J8)</f>
        <v>163</v>
      </c>
      <c r="H8" s="39">
        <v>48.2</v>
      </c>
      <c r="I8" s="40">
        <f>78.066+36.734</f>
        <v>114.80000000000001</v>
      </c>
      <c r="J8" s="40">
        <v>0</v>
      </c>
    </row>
    <row r="9" spans="1:10" ht="52.5" customHeight="1">
      <c r="A9" s="3">
        <v>3</v>
      </c>
      <c r="B9" s="6" t="s">
        <v>107</v>
      </c>
      <c r="C9" s="114" t="s">
        <v>9</v>
      </c>
      <c r="D9" s="33" t="s">
        <v>27</v>
      </c>
      <c r="E9" s="34">
        <v>23895</v>
      </c>
      <c r="F9" s="9" t="s">
        <v>17</v>
      </c>
      <c r="G9" s="39">
        <f>SUM(H9:J9)</f>
        <v>5.7</v>
      </c>
      <c r="H9" s="39">
        <v>1.083</v>
      </c>
      <c r="I9" s="40">
        <v>0</v>
      </c>
      <c r="J9" s="39">
        <v>4.617</v>
      </c>
    </row>
    <row r="10" spans="1:10" ht="63">
      <c r="A10" s="3">
        <v>4</v>
      </c>
      <c r="B10" s="6" t="s">
        <v>108</v>
      </c>
      <c r="C10" s="9" t="s">
        <v>9</v>
      </c>
      <c r="D10" s="113" t="s">
        <v>102</v>
      </c>
      <c r="E10" s="63">
        <v>25100</v>
      </c>
      <c r="F10" s="9" t="s">
        <v>17</v>
      </c>
      <c r="G10" s="39">
        <f>SUM(H10:J10)</f>
        <v>10.355</v>
      </c>
      <c r="H10" s="40">
        <v>1.553</v>
      </c>
      <c r="I10" s="40">
        <v>0</v>
      </c>
      <c r="J10" s="40">
        <v>8.802</v>
      </c>
    </row>
    <row r="11" spans="1:10" ht="31.5">
      <c r="A11" s="3">
        <v>5</v>
      </c>
      <c r="B11" s="116" t="s">
        <v>30</v>
      </c>
      <c r="C11" s="9" t="s">
        <v>9</v>
      </c>
      <c r="D11" s="111" t="s">
        <v>47</v>
      </c>
      <c r="E11" s="120">
        <v>35.8</v>
      </c>
      <c r="F11" s="9" t="s">
        <v>17</v>
      </c>
      <c r="G11" s="39">
        <v>0</v>
      </c>
      <c r="H11" s="40">
        <v>1</v>
      </c>
      <c r="I11" s="40">
        <v>0</v>
      </c>
      <c r="J11" s="39">
        <v>0</v>
      </c>
    </row>
    <row r="12" spans="1:10" ht="112.5" customHeight="1">
      <c r="A12" s="25">
        <v>6</v>
      </c>
      <c r="B12" s="32" t="s">
        <v>121</v>
      </c>
      <c r="C12" s="114" t="s">
        <v>9</v>
      </c>
      <c r="D12" s="25" t="s">
        <v>40</v>
      </c>
      <c r="E12" s="119">
        <v>3570</v>
      </c>
      <c r="F12" s="9" t="s">
        <v>17</v>
      </c>
      <c r="G12" s="40">
        <f aca="true" t="shared" si="0" ref="G12:G17">SUM(H12:J12)</f>
        <v>98.8826</v>
      </c>
      <c r="H12" s="39">
        <v>0</v>
      </c>
      <c r="I12" s="39">
        <v>0</v>
      </c>
      <c r="J12" s="40">
        <v>98.8826</v>
      </c>
    </row>
    <row r="13" spans="1:10" ht="47.25">
      <c r="A13" s="3">
        <v>7</v>
      </c>
      <c r="B13" s="32" t="s">
        <v>106</v>
      </c>
      <c r="C13" s="114" t="s">
        <v>9</v>
      </c>
      <c r="D13" s="25" t="s">
        <v>43</v>
      </c>
      <c r="E13" s="119">
        <v>22700</v>
      </c>
      <c r="F13" s="9" t="s">
        <v>17</v>
      </c>
      <c r="G13" s="40">
        <f t="shared" si="0"/>
        <v>16.13741</v>
      </c>
      <c r="H13" s="39">
        <v>0</v>
      </c>
      <c r="I13" s="39">
        <v>0</v>
      </c>
      <c r="J13" s="39">
        <f>J14+J15+J16</f>
        <v>16.13741</v>
      </c>
    </row>
    <row r="14" spans="1:10" ht="31.5">
      <c r="A14" s="109" t="s">
        <v>109</v>
      </c>
      <c r="B14" s="32" t="s">
        <v>105</v>
      </c>
      <c r="C14" s="114" t="s">
        <v>9</v>
      </c>
      <c r="D14" s="25" t="s">
        <v>44</v>
      </c>
      <c r="E14" s="119"/>
      <c r="F14" s="9" t="s">
        <v>17</v>
      </c>
      <c r="G14" s="40">
        <f t="shared" si="0"/>
        <v>11.135</v>
      </c>
      <c r="H14" s="39">
        <v>0</v>
      </c>
      <c r="I14" s="39">
        <v>0</v>
      </c>
      <c r="J14" s="39">
        <v>11.135</v>
      </c>
    </row>
    <row r="15" spans="1:10" ht="61.5" customHeight="1">
      <c r="A15" s="109" t="s">
        <v>110</v>
      </c>
      <c r="B15" s="32" t="s">
        <v>111</v>
      </c>
      <c r="C15" s="114" t="s">
        <v>9</v>
      </c>
      <c r="D15" s="25" t="s">
        <v>44</v>
      </c>
      <c r="E15" s="119"/>
      <c r="F15" s="9" t="s">
        <v>17</v>
      </c>
      <c r="G15" s="40">
        <f t="shared" si="0"/>
        <v>0.49</v>
      </c>
      <c r="H15" s="39">
        <v>0</v>
      </c>
      <c r="I15" s="39">
        <v>0</v>
      </c>
      <c r="J15" s="39">
        <v>0.49</v>
      </c>
    </row>
    <row r="16" spans="1:10" ht="56.25" customHeight="1">
      <c r="A16" s="115" t="s">
        <v>112</v>
      </c>
      <c r="B16" s="32" t="s">
        <v>113</v>
      </c>
      <c r="C16" s="114" t="s">
        <v>9</v>
      </c>
      <c r="D16" s="25" t="s">
        <v>114</v>
      </c>
      <c r="E16" s="119"/>
      <c r="F16" s="9" t="s">
        <v>17</v>
      </c>
      <c r="G16" s="40">
        <f t="shared" si="0"/>
        <v>4.51241</v>
      </c>
      <c r="H16" s="39">
        <v>0</v>
      </c>
      <c r="I16" s="39">
        <v>0</v>
      </c>
      <c r="J16" s="39">
        <v>4.51241</v>
      </c>
    </row>
    <row r="17" spans="1:10" ht="49.5" customHeight="1">
      <c r="A17" s="25">
        <v>8</v>
      </c>
      <c r="B17" s="8" t="s">
        <v>45</v>
      </c>
      <c r="C17" s="114" t="s">
        <v>9</v>
      </c>
      <c r="D17" s="25" t="s">
        <v>46</v>
      </c>
      <c r="E17" s="119">
        <v>4280</v>
      </c>
      <c r="F17" s="9" t="s">
        <v>17</v>
      </c>
      <c r="G17" s="43">
        <f t="shared" si="0"/>
        <v>1</v>
      </c>
      <c r="H17" s="39">
        <v>0</v>
      </c>
      <c r="I17" s="39">
        <v>0</v>
      </c>
      <c r="J17" s="40">
        <v>1</v>
      </c>
    </row>
    <row r="18" spans="1:10" ht="15.75">
      <c r="A18" s="11"/>
      <c r="B18" s="12" t="s">
        <v>15</v>
      </c>
      <c r="C18" s="13"/>
      <c r="D18" s="27"/>
      <c r="E18" s="27"/>
      <c r="F18" s="14"/>
      <c r="G18" s="41">
        <f>G19+G20</f>
        <v>367.11501</v>
      </c>
      <c r="H18" s="41">
        <f>H19</f>
        <v>100.53</v>
      </c>
      <c r="I18" s="41">
        <f>I19</f>
        <v>137.14600000000002</v>
      </c>
      <c r="J18" s="41">
        <f>J19</f>
        <v>129.43901</v>
      </c>
    </row>
    <row r="19" spans="1:10" ht="15.75">
      <c r="A19" s="11"/>
      <c r="B19" s="15" t="s">
        <v>3</v>
      </c>
      <c r="C19" s="16"/>
      <c r="D19" s="28"/>
      <c r="E19" s="28"/>
      <c r="F19" s="16"/>
      <c r="G19" s="41">
        <f>SUM(H19:J19)</f>
        <v>367.11501</v>
      </c>
      <c r="H19" s="35">
        <f>H7+H8+H9+H10+H11+H12+H13+H17</f>
        <v>100.53</v>
      </c>
      <c r="I19" s="35">
        <f>I7+I8+I9+I10+I11+I12+I13+I17</f>
        <v>137.14600000000002</v>
      </c>
      <c r="J19" s="35">
        <f>J7+J8+J9+J10+J11+J12+J13+J17</f>
        <v>129.43901</v>
      </c>
    </row>
    <row r="20" spans="1:10" ht="15.75">
      <c r="A20" s="11"/>
      <c r="B20" s="15" t="s">
        <v>97</v>
      </c>
      <c r="C20" s="11"/>
      <c r="D20" s="11"/>
      <c r="E20" s="11"/>
      <c r="F20" s="71"/>
      <c r="G20" s="41">
        <f>SUM(H20:J20)</f>
        <v>0</v>
      </c>
      <c r="H20" s="106">
        <v>0</v>
      </c>
      <c r="I20" s="106">
        <v>0</v>
      </c>
      <c r="J20" s="106">
        <v>0</v>
      </c>
    </row>
    <row r="21" spans="1:4" ht="15">
      <c r="A21" s="122"/>
      <c r="D21" s="2"/>
    </row>
    <row r="22" spans="1:4" ht="15">
      <c r="A22" s="122"/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</sheetData>
  <mergeCells count="9">
    <mergeCell ref="G2:J2"/>
    <mergeCell ref="A4:J4"/>
    <mergeCell ref="F5:F6"/>
    <mergeCell ref="G5:J5"/>
    <mergeCell ref="A5:A6"/>
    <mergeCell ref="B5:B6"/>
    <mergeCell ref="E5:E6"/>
    <mergeCell ref="C5:C6"/>
    <mergeCell ref="D5:D6"/>
  </mergeCells>
  <printOptions/>
  <pageMargins left="0.45" right="0.16" top="1" bottom="0.31" header="0.17" footer="0.17"/>
  <pageSetup horizontalDpi="600" verticalDpi="600" orientation="landscape" paperSize="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9" sqref="A19"/>
    </sheetView>
  </sheetViews>
  <sheetFormatPr defaultColWidth="9.00390625" defaultRowHeight="12.75"/>
  <cols>
    <col min="1" max="1" width="4.75390625" style="21" customWidth="1"/>
    <col min="2" max="2" width="40.75390625" style="1" customWidth="1"/>
    <col min="3" max="3" width="8.75390625" style="21" customWidth="1"/>
    <col min="4" max="4" width="16.625" style="21" customWidth="1"/>
    <col min="5" max="5" width="21.75390625" style="1" customWidth="1"/>
    <col min="6" max="9" width="10.75390625" style="1" customWidth="1"/>
    <col min="10" max="16384" width="9.125" style="1" customWidth="1"/>
  </cols>
  <sheetData>
    <row r="1" ht="15.75">
      <c r="I1" s="19" t="s">
        <v>28</v>
      </c>
    </row>
    <row r="2" spans="6:9" ht="73.5" customHeight="1">
      <c r="F2" s="156" t="s">
        <v>116</v>
      </c>
      <c r="G2" s="156"/>
      <c r="H2" s="156"/>
      <c r="I2" s="156"/>
    </row>
    <row r="3" spans="6:9" ht="17.25" customHeight="1">
      <c r="F3" s="22"/>
      <c r="G3" s="123" t="s">
        <v>127</v>
      </c>
      <c r="H3" s="123">
        <v>40662</v>
      </c>
      <c r="I3" s="37" t="s">
        <v>128</v>
      </c>
    </row>
    <row r="4" spans="1:9" ht="32.25" customHeight="1">
      <c r="A4" s="168" t="s">
        <v>31</v>
      </c>
      <c r="B4" s="168"/>
      <c r="C4" s="168"/>
      <c r="D4" s="168"/>
      <c r="E4" s="168"/>
      <c r="F4" s="168"/>
      <c r="G4" s="168"/>
      <c r="H4" s="168"/>
      <c r="I4" s="168"/>
    </row>
    <row r="5" spans="1:9" ht="6.7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27" customHeight="1">
      <c r="A6" s="174" t="s">
        <v>32</v>
      </c>
      <c r="B6" s="125" t="s">
        <v>1</v>
      </c>
      <c r="C6" s="158" t="s">
        <v>33</v>
      </c>
      <c r="D6" s="130" t="s">
        <v>34</v>
      </c>
      <c r="E6" s="130" t="s">
        <v>8</v>
      </c>
      <c r="F6" s="125" t="s">
        <v>10</v>
      </c>
      <c r="G6" s="125"/>
      <c r="H6" s="125"/>
      <c r="I6" s="125"/>
    </row>
    <row r="7" spans="1:9" ht="24.75" customHeight="1">
      <c r="A7" s="174"/>
      <c r="B7" s="125"/>
      <c r="C7" s="159"/>
      <c r="D7" s="131"/>
      <c r="E7" s="131"/>
      <c r="F7" s="4" t="s">
        <v>6</v>
      </c>
      <c r="G7" s="4">
        <v>2009</v>
      </c>
      <c r="H7" s="4">
        <v>2010</v>
      </c>
      <c r="I7" s="7">
        <v>2011</v>
      </c>
    </row>
    <row r="8" spans="1:9" ht="23.25" customHeight="1">
      <c r="A8" s="136">
        <v>1</v>
      </c>
      <c r="B8" s="169" t="s">
        <v>123</v>
      </c>
      <c r="C8" s="171" t="s">
        <v>9</v>
      </c>
      <c r="D8" s="171" t="s">
        <v>103</v>
      </c>
      <c r="E8" s="44" t="s">
        <v>16</v>
      </c>
      <c r="F8" s="30">
        <f aca="true" t="shared" si="0" ref="F8:F17">SUM(G8:I8)</f>
        <v>3.779</v>
      </c>
      <c r="G8" s="30">
        <f>SUM(G9:G9)</f>
        <v>3.779</v>
      </c>
      <c r="H8" s="30">
        <v>0</v>
      </c>
      <c r="I8" s="30">
        <v>0</v>
      </c>
    </row>
    <row r="9" spans="1:9" ht="24" customHeight="1">
      <c r="A9" s="165"/>
      <c r="B9" s="170"/>
      <c r="C9" s="172"/>
      <c r="D9" s="173"/>
      <c r="E9" s="9" t="s">
        <v>17</v>
      </c>
      <c r="F9" s="30">
        <f t="shared" si="0"/>
        <v>3.779</v>
      </c>
      <c r="G9" s="31">
        <v>3.779</v>
      </c>
      <c r="H9" s="31">
        <v>0</v>
      </c>
      <c r="I9" s="47">
        <v>0</v>
      </c>
    </row>
    <row r="10" spans="1:9" ht="27.75" customHeight="1">
      <c r="A10" s="136">
        <v>2</v>
      </c>
      <c r="B10" s="166" t="s">
        <v>124</v>
      </c>
      <c r="C10" s="46" t="s">
        <v>9</v>
      </c>
      <c r="D10" s="136" t="s">
        <v>104</v>
      </c>
      <c r="E10" s="48" t="s">
        <v>16</v>
      </c>
      <c r="F10" s="30">
        <f t="shared" si="0"/>
        <v>3.5</v>
      </c>
      <c r="G10" s="30">
        <f>SUM(G11)</f>
        <v>3.5</v>
      </c>
      <c r="H10" s="30">
        <f>SUM(H11)</f>
        <v>0</v>
      </c>
      <c r="I10" s="30">
        <v>0</v>
      </c>
    </row>
    <row r="11" spans="1:9" ht="36" customHeight="1">
      <c r="A11" s="165"/>
      <c r="B11" s="167"/>
      <c r="C11" s="46"/>
      <c r="D11" s="165"/>
      <c r="E11" s="49" t="s">
        <v>17</v>
      </c>
      <c r="F11" s="30">
        <f t="shared" si="0"/>
        <v>3.5</v>
      </c>
      <c r="G11" s="31">
        <v>3.5</v>
      </c>
      <c r="H11" s="31">
        <v>0</v>
      </c>
      <c r="I11" s="47">
        <v>0</v>
      </c>
    </row>
    <row r="12" spans="1:9" ht="39.75" customHeight="1">
      <c r="A12" s="129">
        <v>3</v>
      </c>
      <c r="B12" s="162" t="s">
        <v>35</v>
      </c>
      <c r="C12" s="163" t="s">
        <v>9</v>
      </c>
      <c r="D12" s="164" t="s">
        <v>49</v>
      </c>
      <c r="E12" s="48" t="s">
        <v>16</v>
      </c>
      <c r="F12" s="50">
        <f t="shared" si="0"/>
        <v>22.752</v>
      </c>
      <c r="G12" s="31">
        <f>SUM(G13)</f>
        <v>22.752</v>
      </c>
      <c r="H12" s="31">
        <f>SUM(H13)</f>
        <v>0</v>
      </c>
      <c r="I12" s="31">
        <f>SUM(I13)</f>
        <v>0</v>
      </c>
    </row>
    <row r="13" spans="1:9" ht="42" customHeight="1">
      <c r="A13" s="129"/>
      <c r="B13" s="162"/>
      <c r="C13" s="163"/>
      <c r="D13" s="164"/>
      <c r="E13" s="49" t="s">
        <v>17</v>
      </c>
      <c r="F13" s="50">
        <f t="shared" si="0"/>
        <v>22.752</v>
      </c>
      <c r="G13" s="51">
        <v>22.752</v>
      </c>
      <c r="H13" s="31">
        <v>0</v>
      </c>
      <c r="I13" s="47">
        <v>0</v>
      </c>
    </row>
    <row r="14" spans="1:9" ht="15.75">
      <c r="A14" s="136">
        <v>4</v>
      </c>
      <c r="B14" s="134" t="s">
        <v>48</v>
      </c>
      <c r="C14" s="132" t="s">
        <v>9</v>
      </c>
      <c r="D14" s="160" t="s">
        <v>50</v>
      </c>
      <c r="E14" s="48" t="s">
        <v>16</v>
      </c>
      <c r="F14" s="50">
        <f t="shared" si="0"/>
        <v>4</v>
      </c>
      <c r="G14" s="47">
        <f>SUM(G15)</f>
        <v>0</v>
      </c>
      <c r="H14" s="47">
        <f>SUM(H15)</f>
        <v>0</v>
      </c>
      <c r="I14" s="47">
        <f>SUM(I15)</f>
        <v>4</v>
      </c>
    </row>
    <row r="15" spans="1:9" ht="15.75">
      <c r="A15" s="124"/>
      <c r="B15" s="135"/>
      <c r="C15" s="133"/>
      <c r="D15" s="161"/>
      <c r="E15" s="49" t="s">
        <v>17</v>
      </c>
      <c r="F15" s="50">
        <f t="shared" si="0"/>
        <v>4</v>
      </c>
      <c r="G15" s="51">
        <v>0</v>
      </c>
      <c r="H15" s="31">
        <v>0</v>
      </c>
      <c r="I15" s="47">
        <v>4</v>
      </c>
    </row>
    <row r="16" spans="1:9" s="53" customFormat="1" ht="15.75">
      <c r="A16" s="52"/>
      <c r="B16" s="110" t="s">
        <v>36</v>
      </c>
      <c r="C16" s="111"/>
      <c r="D16" s="110"/>
      <c r="E16" s="110"/>
      <c r="F16" s="36">
        <f>SUM(G16:I16)</f>
        <v>34.031</v>
      </c>
      <c r="G16" s="36">
        <f>SUM(G17:G17)</f>
        <v>30.031</v>
      </c>
      <c r="H16" s="36">
        <f>SUM(H17:H17)</f>
        <v>0</v>
      </c>
      <c r="I16" s="36">
        <f>SUM(I17:I17)</f>
        <v>4</v>
      </c>
    </row>
    <row r="17" spans="1:9" ht="15.75">
      <c r="A17" s="11"/>
      <c r="B17" s="112" t="s">
        <v>37</v>
      </c>
      <c r="C17" s="42"/>
      <c r="D17" s="42"/>
      <c r="E17" s="42"/>
      <c r="F17" s="36">
        <f t="shared" si="0"/>
        <v>34.031</v>
      </c>
      <c r="G17" s="36">
        <f>G9+G11+G13+G15</f>
        <v>30.031</v>
      </c>
      <c r="H17" s="36">
        <f>H9+H11+H13+H15</f>
        <v>0</v>
      </c>
      <c r="I17" s="36">
        <f>I9+I11+I13+I15</f>
        <v>4</v>
      </c>
    </row>
    <row r="18" spans="2:9" ht="15">
      <c r="B18" s="54"/>
      <c r="C18" s="55"/>
      <c r="D18" s="55"/>
      <c r="E18" s="54"/>
      <c r="F18" s="54"/>
      <c r="G18" s="54"/>
      <c r="H18" s="54"/>
      <c r="I18" s="54"/>
    </row>
    <row r="19" spans="1:9" ht="15">
      <c r="A19" s="121"/>
      <c r="B19" s="54"/>
      <c r="C19" s="55"/>
      <c r="D19" s="55"/>
      <c r="E19" s="54"/>
      <c r="F19" s="54"/>
      <c r="G19" s="54"/>
      <c r="H19" s="54"/>
      <c r="I19" s="54"/>
    </row>
    <row r="20" ht="15">
      <c r="A20" s="121"/>
    </row>
  </sheetData>
  <mergeCells count="23">
    <mergeCell ref="A8:A9"/>
    <mergeCell ref="A6:A7"/>
    <mergeCell ref="B6:B7"/>
    <mergeCell ref="C6:C7"/>
    <mergeCell ref="D6:D7"/>
    <mergeCell ref="E6:E7"/>
    <mergeCell ref="B8:B9"/>
    <mergeCell ref="C8:C9"/>
    <mergeCell ref="D8:D9"/>
    <mergeCell ref="F2:I2"/>
    <mergeCell ref="B12:B13"/>
    <mergeCell ref="A12:A13"/>
    <mergeCell ref="C12:C13"/>
    <mergeCell ref="D12:D13"/>
    <mergeCell ref="A10:A11"/>
    <mergeCell ref="B10:B11"/>
    <mergeCell ref="D10:D11"/>
    <mergeCell ref="F6:I6"/>
    <mergeCell ref="A4:I4"/>
    <mergeCell ref="C14:C15"/>
    <mergeCell ref="B14:B15"/>
    <mergeCell ref="A14:A15"/>
    <mergeCell ref="D14:D15"/>
  </mergeCells>
  <printOptions/>
  <pageMargins left="0.55" right="0.2" top="1.08" bottom="0.41" header="0.17" footer="0.17"/>
  <pageSetup horizontalDpi="600" verticalDpi="600" orientation="landscape" paperSize="8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2" sqref="A22"/>
    </sheetView>
  </sheetViews>
  <sheetFormatPr defaultColWidth="9.00390625" defaultRowHeight="12.75"/>
  <cols>
    <col min="1" max="1" width="4.00390625" style="1" customWidth="1"/>
    <col min="2" max="2" width="28.75390625" style="1" customWidth="1"/>
    <col min="3" max="3" width="13.875" style="1" customWidth="1"/>
    <col min="4" max="4" width="16.125" style="1" customWidth="1"/>
    <col min="5" max="5" width="22.375" style="1" customWidth="1"/>
    <col min="6" max="9" width="11.75390625" style="1" customWidth="1"/>
    <col min="10" max="16384" width="9.125" style="1" customWidth="1"/>
  </cols>
  <sheetData>
    <row r="1" ht="15.75">
      <c r="I1" s="19" t="s">
        <v>38</v>
      </c>
    </row>
    <row r="2" spans="6:9" ht="64.5" customHeight="1">
      <c r="F2" s="156" t="s">
        <v>115</v>
      </c>
      <c r="G2" s="156"/>
      <c r="H2" s="156"/>
      <c r="I2" s="156"/>
    </row>
    <row r="3" spans="6:9" ht="24.75" customHeight="1">
      <c r="F3" s="22"/>
      <c r="G3" s="22" t="s">
        <v>129</v>
      </c>
      <c r="H3" s="123">
        <v>40662</v>
      </c>
      <c r="I3" s="37" t="s">
        <v>125</v>
      </c>
    </row>
    <row r="4" spans="1:9" ht="15">
      <c r="A4" s="168" t="s">
        <v>24</v>
      </c>
      <c r="B4" s="168"/>
      <c r="C4" s="168"/>
      <c r="D4" s="168"/>
      <c r="E4" s="168"/>
      <c r="F4" s="168"/>
      <c r="G4" s="168"/>
      <c r="H4" s="168"/>
      <c r="I4" s="168"/>
    </row>
    <row r="5" spans="1:9" ht="18.75" customHeight="1">
      <c r="A5" s="176"/>
      <c r="B5" s="176"/>
      <c r="C5" s="176"/>
      <c r="D5" s="176"/>
      <c r="E5" s="176"/>
      <c r="F5" s="176"/>
      <c r="G5" s="176"/>
      <c r="H5" s="176"/>
      <c r="I5" s="176"/>
    </row>
    <row r="6" spans="1:9" ht="27" customHeight="1">
      <c r="A6" s="129" t="s">
        <v>2</v>
      </c>
      <c r="B6" s="125" t="s">
        <v>1</v>
      </c>
      <c r="C6" s="158" t="s">
        <v>5</v>
      </c>
      <c r="D6" s="130" t="s">
        <v>7</v>
      </c>
      <c r="E6" s="130" t="s">
        <v>8</v>
      </c>
      <c r="F6" s="153" t="s">
        <v>10</v>
      </c>
      <c r="G6" s="154"/>
      <c r="H6" s="154"/>
      <c r="I6" s="154"/>
    </row>
    <row r="7" spans="1:9" ht="24.75" customHeight="1">
      <c r="A7" s="129"/>
      <c r="B7" s="125"/>
      <c r="C7" s="159"/>
      <c r="D7" s="131"/>
      <c r="E7" s="131"/>
      <c r="F7" s="4" t="s">
        <v>6</v>
      </c>
      <c r="G7" s="4">
        <v>2009</v>
      </c>
      <c r="H7" s="4">
        <v>2010</v>
      </c>
      <c r="I7" s="7">
        <v>2011</v>
      </c>
    </row>
    <row r="8" spans="1:9" ht="24.75" customHeight="1">
      <c r="A8" s="136">
        <v>1</v>
      </c>
      <c r="B8" s="169" t="s">
        <v>118</v>
      </c>
      <c r="C8" s="171" t="s">
        <v>14</v>
      </c>
      <c r="D8" s="171" t="s">
        <v>120</v>
      </c>
      <c r="E8" s="5" t="s">
        <v>16</v>
      </c>
      <c r="F8" s="29">
        <f>SUM(F9:F11)</f>
        <v>162.25300000000001</v>
      </c>
      <c r="G8" s="29">
        <f>SUM(G9:G11)</f>
        <v>40.095</v>
      </c>
      <c r="H8" s="29">
        <f>SUM(H9:H11)</f>
        <v>69.54</v>
      </c>
      <c r="I8" s="29">
        <f>SUM(I9:I11)</f>
        <v>52.617999999999995</v>
      </c>
    </row>
    <row r="9" spans="1:9" ht="20.25" customHeight="1">
      <c r="A9" s="165"/>
      <c r="B9" s="170"/>
      <c r="C9" s="173"/>
      <c r="D9" s="173"/>
      <c r="E9" s="4" t="s">
        <v>17</v>
      </c>
      <c r="F9" s="38">
        <f>SUM(G9:I9)</f>
        <v>44.382000000000005</v>
      </c>
      <c r="G9" s="31">
        <v>11.355</v>
      </c>
      <c r="H9" s="31">
        <v>15.262</v>
      </c>
      <c r="I9" s="31">
        <v>17.765</v>
      </c>
    </row>
    <row r="10" spans="1:9" ht="20.25" customHeight="1">
      <c r="A10" s="165"/>
      <c r="B10" s="170"/>
      <c r="C10" s="173"/>
      <c r="D10" s="173"/>
      <c r="E10" s="4" t="s">
        <v>12</v>
      </c>
      <c r="F10" s="38">
        <f>SUM(G10:I10)</f>
        <v>59.111000000000004</v>
      </c>
      <c r="G10" s="31">
        <v>10.693</v>
      </c>
      <c r="H10" s="31">
        <v>28.469</v>
      </c>
      <c r="I10" s="31">
        <v>19.949</v>
      </c>
    </row>
    <row r="11" spans="1:9" ht="22.5" customHeight="1">
      <c r="A11" s="124"/>
      <c r="B11" s="175"/>
      <c r="C11" s="172"/>
      <c r="D11" s="172"/>
      <c r="E11" s="4" t="s">
        <v>13</v>
      </c>
      <c r="F11" s="30">
        <f>SUM(G11:I11)</f>
        <v>58.760000000000005</v>
      </c>
      <c r="G11" s="31">
        <v>18.047</v>
      </c>
      <c r="H11" s="31">
        <v>25.809</v>
      </c>
      <c r="I11" s="31">
        <v>14.904</v>
      </c>
    </row>
    <row r="12" spans="1:9" ht="21.75" customHeight="1">
      <c r="A12" s="136">
        <v>2</v>
      </c>
      <c r="B12" s="169" t="s">
        <v>119</v>
      </c>
      <c r="C12" s="171" t="s">
        <v>14</v>
      </c>
      <c r="D12" s="171" t="s">
        <v>120</v>
      </c>
      <c r="E12" s="5" t="s">
        <v>16</v>
      </c>
      <c r="F12" s="30">
        <f>SUM(F13:F15)</f>
        <v>12.718</v>
      </c>
      <c r="G12" s="30">
        <f>SUM(G13:G15)</f>
        <v>9.008</v>
      </c>
      <c r="H12" s="30">
        <f>SUM(H13:H15)</f>
        <v>0</v>
      </c>
      <c r="I12" s="30">
        <f>SUM(I13:I15)</f>
        <v>3.71</v>
      </c>
    </row>
    <row r="13" spans="1:9" ht="21" customHeight="1">
      <c r="A13" s="165"/>
      <c r="B13" s="170"/>
      <c r="C13" s="173"/>
      <c r="D13" s="173"/>
      <c r="E13" s="4" t="s">
        <v>17</v>
      </c>
      <c r="F13" s="30">
        <f>SUM(G13:I13)</f>
        <v>12.718</v>
      </c>
      <c r="G13" s="31">
        <v>9.008</v>
      </c>
      <c r="H13" s="31">
        <v>0</v>
      </c>
      <c r="I13" s="31">
        <v>3.71</v>
      </c>
    </row>
    <row r="14" spans="1:9" ht="20.25" customHeight="1">
      <c r="A14" s="165"/>
      <c r="B14" s="170"/>
      <c r="C14" s="173"/>
      <c r="D14" s="173"/>
      <c r="E14" s="4" t="s">
        <v>12</v>
      </c>
      <c r="F14" s="30">
        <v>0</v>
      </c>
      <c r="G14" s="31">
        <v>0</v>
      </c>
      <c r="H14" s="31">
        <v>0</v>
      </c>
      <c r="I14" s="31">
        <v>0</v>
      </c>
    </row>
    <row r="15" spans="1:9" ht="24.75" customHeight="1">
      <c r="A15" s="124"/>
      <c r="B15" s="175"/>
      <c r="C15" s="172"/>
      <c r="D15" s="172"/>
      <c r="E15" s="4" t="s">
        <v>13</v>
      </c>
      <c r="F15" s="30">
        <v>0</v>
      </c>
      <c r="G15" s="31">
        <v>0</v>
      </c>
      <c r="H15" s="31">
        <v>0</v>
      </c>
      <c r="I15" s="31">
        <v>0</v>
      </c>
    </row>
    <row r="16" spans="1:9" s="24" customFormat="1" ht="15.75">
      <c r="A16" s="23"/>
      <c r="B16" s="110" t="s">
        <v>20</v>
      </c>
      <c r="C16" s="110"/>
      <c r="D16" s="113"/>
      <c r="E16" s="110"/>
      <c r="F16" s="36">
        <f>F8+F12</f>
        <v>174.971</v>
      </c>
      <c r="G16" s="36">
        <f>G8+G12</f>
        <v>49.102999999999994</v>
      </c>
      <c r="H16" s="36">
        <f>H8+H12</f>
        <v>69.54</v>
      </c>
      <c r="I16" s="36">
        <f>I8+I12</f>
        <v>56.327999999999996</v>
      </c>
    </row>
    <row r="17" spans="1:9" ht="15.75">
      <c r="A17" s="11"/>
      <c r="B17" s="18" t="s">
        <v>21</v>
      </c>
      <c r="C17" s="11"/>
      <c r="D17" s="11"/>
      <c r="E17" s="11"/>
      <c r="F17" s="36">
        <f aca="true" t="shared" si="0" ref="F17:I19">F9+F13</f>
        <v>57.10000000000001</v>
      </c>
      <c r="G17" s="36">
        <f t="shared" si="0"/>
        <v>20.363</v>
      </c>
      <c r="H17" s="36">
        <f t="shared" si="0"/>
        <v>15.262</v>
      </c>
      <c r="I17" s="36">
        <f t="shared" si="0"/>
        <v>21.475</v>
      </c>
    </row>
    <row r="18" spans="1:9" ht="15.75">
      <c r="A18" s="11"/>
      <c r="B18" s="18" t="s">
        <v>22</v>
      </c>
      <c r="C18" s="11"/>
      <c r="D18" s="11"/>
      <c r="E18" s="11"/>
      <c r="F18" s="36">
        <f t="shared" si="0"/>
        <v>59.111000000000004</v>
      </c>
      <c r="G18" s="36">
        <f t="shared" si="0"/>
        <v>10.693</v>
      </c>
      <c r="H18" s="36">
        <f t="shared" si="0"/>
        <v>28.469</v>
      </c>
      <c r="I18" s="36">
        <f t="shared" si="0"/>
        <v>19.949</v>
      </c>
    </row>
    <row r="19" spans="1:9" ht="15.75">
      <c r="A19" s="11"/>
      <c r="B19" s="18" t="s">
        <v>19</v>
      </c>
      <c r="C19" s="11"/>
      <c r="D19" s="11"/>
      <c r="E19" s="11"/>
      <c r="F19" s="36">
        <f t="shared" si="0"/>
        <v>58.760000000000005</v>
      </c>
      <c r="G19" s="36">
        <f t="shared" si="0"/>
        <v>18.047</v>
      </c>
      <c r="H19" s="36">
        <f t="shared" si="0"/>
        <v>25.809</v>
      </c>
      <c r="I19" s="36">
        <f t="shared" si="0"/>
        <v>14.904</v>
      </c>
    </row>
    <row r="20" spans="1:9" ht="15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.75">
      <c r="A21" s="17"/>
      <c r="B21" s="17"/>
      <c r="C21" s="17"/>
      <c r="D21" s="17"/>
      <c r="E21" s="17"/>
      <c r="F21" s="17"/>
      <c r="G21" s="17"/>
      <c r="H21" s="17"/>
      <c r="I21" s="17"/>
    </row>
    <row r="22" ht="15">
      <c r="A22" s="122"/>
    </row>
    <row r="23" ht="15">
      <c r="A23" s="122"/>
    </row>
  </sheetData>
  <mergeCells count="16">
    <mergeCell ref="A4:I5"/>
    <mergeCell ref="A6:A7"/>
    <mergeCell ref="B6:B7"/>
    <mergeCell ref="F2:I2"/>
    <mergeCell ref="F6:I6"/>
    <mergeCell ref="C6:C7"/>
    <mergeCell ref="D6:D7"/>
    <mergeCell ref="E6:E7"/>
    <mergeCell ref="A8:A11"/>
    <mergeCell ref="A12:A15"/>
    <mergeCell ref="D8:D11"/>
    <mergeCell ref="B12:B15"/>
    <mergeCell ref="C12:C15"/>
    <mergeCell ref="D12:D15"/>
    <mergeCell ref="B8:B11"/>
    <mergeCell ref="C8:C11"/>
  </mergeCells>
  <printOptions/>
  <pageMargins left="0.46" right="0.2" top="1.08" bottom="0.31" header="0.17" footer="0.17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O39" sqref="O3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Карасев</cp:lastModifiedBy>
  <cp:lastPrinted>2011-04-12T10:28:42Z</cp:lastPrinted>
  <dcterms:created xsi:type="dcterms:W3CDTF">2006-10-19T11:10:26Z</dcterms:created>
  <dcterms:modified xsi:type="dcterms:W3CDTF">2011-05-05T12:45:26Z</dcterms:modified>
  <cp:category/>
  <cp:version/>
  <cp:contentType/>
  <cp:contentStatus/>
</cp:coreProperties>
</file>