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firstSheet="2" activeTab="2"/>
  </bookViews>
  <sheets>
    <sheet name="июнь-2017 для бух 07.08.2014" sheetId="1" r:id="rId1"/>
    <sheet name="июнь-2017 файл антона" sheetId="2" r:id="rId2"/>
    <sheet name="ВЕРСИЯ 13.11.2014" sheetId="3" r:id="rId3"/>
  </sheets>
  <definedNames>
    <definedName name="_xlnm.Print_Titles" localSheetId="2">'ВЕРСИЯ 13.11.2014'!$8:$11</definedName>
    <definedName name="_xlnm.Print_Area" localSheetId="2">'ВЕРСИЯ 13.11.2014'!$A$1:$P$201</definedName>
  </definedNames>
  <calcPr fullCalcOnLoad="1"/>
</workbook>
</file>

<file path=xl/sharedStrings.xml><?xml version="1.0" encoding="utf-8"?>
<sst xmlns="http://schemas.openxmlformats.org/spreadsheetml/2006/main" count="2337" uniqueCount="402">
  <si>
    <t>Административное мероприятие 2.04 «Выдача разрешений (ордеров) на проведение (производство) земляных работ»</t>
  </si>
  <si>
    <t>Административное мероприятие 2.05 «Подготовка и выдача разрешений на отклонение от предельных параметров разрешенного строительства, реконструкции объектов капитального строительства»</t>
  </si>
  <si>
    <t>Административное мероприятие 2.06 «Подготовка и выдача разрешений на строительство объектов капитального строительства»</t>
  </si>
  <si>
    <t>Административное мероприятие 2.07 «Предоставление сведений из информационной системы обеспечения градостроительной деятельности»</t>
  </si>
  <si>
    <t>Административное мероприятие 2.08 «Подготовка и выдача разрешений на ввод в эксплуатацию объектов капитального строительства»</t>
  </si>
  <si>
    <t>Административное мероприятие 2.09 «Рассмотрение предложений физических и юридических лиц о внесении изменений в правила землепользования и застройки»</t>
  </si>
  <si>
    <t>Административное мероприятие 2.10 «Рассмотрение предложений физических и юридических лиц о подготовке документации по планировке территории»</t>
  </si>
  <si>
    <t>«Субсидии на финансовое обеспечение расходов общепрограммного характера по федеральной целевой программе «Развитие физической культуры и спорта в Российской Федерации на 2006-2015 годы» государственной программы Российской Федерации «Развитие физической культуры и спорта»</t>
  </si>
  <si>
    <t>Подпрограмма 2 «Развитие инженерной и социальной инфраструктуры»</t>
  </si>
  <si>
    <t>Подпрограмма 3 «Реализация градостроительной политики»</t>
  </si>
  <si>
    <t>Административное мероприятие 2.11  «Рассмотрение и утверждение проектов организации и застройки территорий садоводческих, огороднических и дачных некоммерческих объединений граждан»</t>
  </si>
  <si>
    <t>Административное мероприятие 2.12 «Рассмотрение предложений физических и юридических лиц о внесении изменений в генеральный план Северодвинска»</t>
  </si>
  <si>
    <t>Административное мероприятие 2.13 «Подготовка и выдача разрешений на условно разрешенный вид использования земельных участков или объектов капитального строительства»</t>
  </si>
  <si>
    <t>Административное мероприятие 2.14 «Подготовка и выдача разрешения на установку и эксплуатацию рекламных конструкций»</t>
  </si>
  <si>
    <t>Административное мероприятие 2.15 «Подготовка и выдача градостроительного плана земельного участка»</t>
  </si>
  <si>
    <t>Административное мероприятие 2.16 «Предоставление гражданам и юридическим лицам геодезической и картографической информации»</t>
  </si>
  <si>
    <t>Административное  мероприятие 1.01 «Утверждение правовых актов по включению молодых семей в число участников подпрограммы»</t>
  </si>
  <si>
    <t xml:space="preserve">Административное  мероприятие 1.02 «Формирование списка претендентов на получение социальных выплат и направление списка на утверждение в министерство по делам молодежи и спорту Архангельской области» </t>
  </si>
  <si>
    <t>Мероприятие 1.03 «Предоставление социальных выплат молодым семьям», в т.ч:</t>
  </si>
  <si>
    <t xml:space="preserve">Мероприятие 1.01 «Предоставление гражданам   субсидий  на  строительство                                                                                                                                                             и приобретение жилья» </t>
  </si>
  <si>
    <t>Мероприятие 1.02 «Выплата бюджетных средств, предусмотренных на исполнение судебных актов о предоставлении жилых помещений гражданам, с которыми заключены договоры социального найма жилых помещений, признанных непригодными для проживания»</t>
  </si>
  <si>
    <t xml:space="preserve">Мероприятие 1.03 «Предоставление гражданам субсидий на оплату жилого помещения и коммунальных услуг (областной бюджет)» </t>
  </si>
  <si>
    <t xml:space="preserve">Мероприятие 1.05 «Выкуп имущества, расположенного  по ул. Юбилейной, д. 25, в целях использования под маневренный фонд (инженерные сети)» </t>
  </si>
  <si>
    <t xml:space="preserve">Мероприятие 1.06 «Выкуп имущества, расположенного  по ул. Юбилейной, д. 25, в целях использования под маневренный фонд (земельный участок)» </t>
  </si>
  <si>
    <t>Административное мероприятие 2.01 «Выдача государственных жилищных сертификатов  гражданам, относящимся к категориям, установленным федеральным законодательством»</t>
  </si>
  <si>
    <t>Административное мероприятие 2.04 «Подготовка проектов постановлений Администрации Северодвинска о предоставлении жилых помещений детям-сиротам, детям, оставшимся без попечения родителей, и лицам из их числа»</t>
  </si>
  <si>
    <t>Задача 1 «Развитие инженерной инфраструктуры»</t>
  </si>
  <si>
    <t>Показатель 4 «Доля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помещениях»</t>
  </si>
  <si>
    <t>га</t>
  </si>
  <si>
    <t>Показатель 1 «Мощность введенных в эксплуатацию многоквартирных домов»</t>
  </si>
  <si>
    <t>Показатель 1 «Площадь выкупаемых у собственников жилых помещений»</t>
  </si>
  <si>
    <t>кв.м</t>
  </si>
  <si>
    <t>Показатель 2 «Общая площадь жилых помещений, приходящаяся в среднем на одного жителя»</t>
  </si>
  <si>
    <t>федеральный бюджет</t>
  </si>
  <si>
    <t>областной бюджет</t>
  </si>
  <si>
    <t>местный бюджет</t>
  </si>
  <si>
    <t>средства Фонда содействия реформированию ЖКХ</t>
  </si>
  <si>
    <t>Показатель 1 «Выкупленная площадь многоквартирного дома (нарастающим итогом)»</t>
  </si>
  <si>
    <t>Показатель 1 «Выкупленная площадь земельного участка (нарастающим итогом)»</t>
  </si>
  <si>
    <t>м п.</t>
  </si>
  <si>
    <t xml:space="preserve">Бизюков А.В. </t>
  </si>
  <si>
    <t>Показатель 1 «Количество объектов»</t>
  </si>
  <si>
    <t>Показатель 1 «Устройство свайных фундаментов»</t>
  </si>
  <si>
    <t>Показатель 2 «Мощность вводимого объекта»</t>
  </si>
  <si>
    <t>Показатель 1 «Количество оборудованных помещений»</t>
  </si>
  <si>
    <t>Мероприятие 1.01  «Строительтсво многоквартирных домов», в т.ч.:</t>
  </si>
  <si>
    <t>Мероприятие 1.02 «Технологическое присоединение к инженерным сетям многоквартирных домов»</t>
  </si>
  <si>
    <t>Показатель 1 «Обеспеченность  муниципального образования «Северодвинск» генеральными планами населенных пунктов»</t>
  </si>
  <si>
    <t>Показатель 2 «Доля градостроительных кварталов, в отношении которых требуется подготовка проектов планировки и межевания»</t>
  </si>
  <si>
    <t>«Строительство многоквартирных домов»</t>
  </si>
  <si>
    <t>«Строительство многоквартирных домов, областной бюджет, 3 и 4 этапы»</t>
  </si>
  <si>
    <t>«Строительство многоквартирных домов, Фонд содействия реформированию ЖКХ, 3 и 4 этапы»</t>
  </si>
  <si>
    <t>«Строительство многоквартирных домов (2 этап, областной бюджет)»</t>
  </si>
  <si>
    <t>«Строительство многоквартирных домов (2 этап, Фонд содействия реформированию ЖКХ)»</t>
  </si>
  <si>
    <t>«Выкуп жилых помещений у собственников (2 этап, областной бюджет)»</t>
  </si>
  <si>
    <t>«Выкуп жилых помещений у собственников (2 этап, Фонд содействия реформированию ЖКХ)»</t>
  </si>
  <si>
    <t>«Предоставление социальных выплат молодым семьям (федеральный бюджет)»</t>
  </si>
  <si>
    <t>«Предоставление социальных выплат молодым семьям (областной бюджет)»</t>
  </si>
  <si>
    <t>«Предоставление социальных выплат молодым семьям (местный бюджет)»</t>
  </si>
  <si>
    <t>«Бюджетные инвестиции в объекты капитального строительства собственности муниципальных образований»</t>
  </si>
  <si>
    <t>«Строительство многоквартирных домов (1 этап, областной бюджет)»</t>
  </si>
  <si>
    <t>«Строительство многоквартирных домов, (1 этап, Фонд содействия реформированию ЖКХ)»</t>
  </si>
  <si>
    <t>«Обеспечение мероприятий по переселению граждан из аварийного жилищного фонда за счет средств бюджетов (строительство многоквартирных домов,  1-4 этапы)»</t>
  </si>
  <si>
    <t>«Развитие жилищного строительства Северодвинска»</t>
  </si>
  <si>
    <t>Показатель 1 «Количество актов о технологическом присоединении к инженерным сетям»</t>
  </si>
  <si>
    <t xml:space="preserve">Показатель 1 «Количество молодых семей, улучшивших жилищные условия с помощью социальных выплат» </t>
  </si>
  <si>
    <t>Показатель 1 «Количество  семей, улучшивших жилищные условия путем реализации государственных жилищных сертификатов»</t>
  </si>
  <si>
    <t>Показатель 1 «Доля молодых семей, улучшивших жилищные условия (в процентах от общего количества молодых семей, нуждающихся в улучшении жилищных условий)»</t>
  </si>
  <si>
    <t>Показатель 1 «Плотность автомобильных дорог»</t>
  </si>
  <si>
    <t>Показатель 2 «Мощность вводимого объекта (протяженность моста)»</t>
  </si>
  <si>
    <t>Показатель 3 «Мощность вводимого объекта (строительная длина дороги)»</t>
  </si>
  <si>
    <t>Показатель 1 «Количество корректировок генерального плана»</t>
  </si>
  <si>
    <t>Показатель 2 «Количество отчетов об инженерных изысканиях»</t>
  </si>
  <si>
    <t>Показатель 1 «Количество документов»</t>
  </si>
  <si>
    <t>Показатель 1 «Количество проектов планировки»</t>
  </si>
  <si>
    <t>Задача 2 «Развитие градостроительства»</t>
  </si>
  <si>
    <t>Показатель 1 «Количество выданных проектов актов выбора земельных участков»</t>
  </si>
  <si>
    <t>Мероприятие 2.04 «Приобретение технологического оборудования для  крытого катка с искусственным льдом ФОК «Звёздочка»</t>
  </si>
  <si>
    <t>Показатель 2 «Доля  средств федерального бюджета, выделенных муниципальному образованию "Северодвинск", в рамках подпрограммы «Обеспечение жильем молодых семей» ФЦП «Жилище»  (в процентах от общего объема средств федерального бюджета, выделенных муниципальным образованиям Архангельской области)»</t>
  </si>
  <si>
    <t>Показатель 3 «Доля  средств областного бюджета, выделенных муниципальному образованию "Северодвинск", в рамках подпрограммы «Обеспечение жильем молодых семей» государственной программы  Архангельской области «Обеспечение качественным, доступным жильем и объектами инженерной инфраструктуры населения Архангельской области (2014-2020)»  (в процентах от общего объема средств областного бюджета, выделенных муниципальным образованиям Архангельской области)»</t>
  </si>
  <si>
    <t xml:space="preserve">Мероприятие 1.04 «Выкуп имущества, расположенного  по ул. Юбилейной, д. 25, в целях использования под маневренный фонд (многоквартирный дом)» </t>
  </si>
  <si>
    <t>Показатель 1 «Протяженность выкупленной тепловой сети (нарастающим итогом)»</t>
  </si>
  <si>
    <t>Мероприятие 2.02 «Предоставление жилых помещений детям-сиротам, детям, оставшимся без попечения родителей, и лицам из их числа по договорам найма специализированных жилых помещений, приобретенных за счет средств бюджетов», в т.ч.</t>
  </si>
  <si>
    <t>Показатель 1 «Количество детей-сирот, обеспеченных специализированными жилыми помещениями в рамках мероприятия»</t>
  </si>
  <si>
    <t>Показатель 1 «Количество детей-сирот, обеспеченных жилыми помещениями в рамках мероприятия»</t>
  </si>
  <si>
    <t>Показатель 1 «Количество выданных решений о предварительном согласовании места размещения объекта»</t>
  </si>
  <si>
    <t>Показатель 1 «Количество выданных архитектурно-планировочных заданий»</t>
  </si>
  <si>
    <t>Показатель 1 «Количество выданных разрешений (ордеров)»</t>
  </si>
  <si>
    <t>Показатель 1 «Количество рассмотренных обращений о выдаче разрешений на отклонение от предельных параметров разрешенного строительства, реконструкции объектов капитального строительства»</t>
  </si>
  <si>
    <t>Показатель 1 «Количество предоставленных сведений»</t>
  </si>
  <si>
    <t>Показатель 1 «Количество выданных разрешений на ввод в эксплуатацию объектов капитального строительства»</t>
  </si>
  <si>
    <t>Показатель 1 «Количество рассмотренных и утвержденных проектов»</t>
  </si>
  <si>
    <t>Показатель 1 «Количество выданных градостроительных планов земельных участков»</t>
  </si>
  <si>
    <t>Показатель 1 «Количество предоставленных материалов»</t>
  </si>
  <si>
    <t>Показатель 1 «Количество  нормативно-правовых актов»</t>
  </si>
  <si>
    <t>Цель 1 «Повышение доступности жилья и качества жилищного обеспечения для населения»</t>
  </si>
  <si>
    <t>да/нет</t>
  </si>
  <si>
    <t>2017</t>
  </si>
  <si>
    <t>Программа</t>
  </si>
  <si>
    <t>Подпрограмма</t>
  </si>
  <si>
    <t>Направление расходов</t>
  </si>
  <si>
    <t>Цель программы</t>
  </si>
  <si>
    <t>Задача подпрограммы</t>
  </si>
  <si>
    <t>Мероприятие (подпрограммы или администраттивное)</t>
  </si>
  <si>
    <t>Код целевой статьи расходов</t>
  </si>
  <si>
    <t>Дополнительный аналитический код</t>
  </si>
  <si>
    <t>Цели 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</si>
  <si>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</si>
  <si>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Годы реализации муниципальной программы</t>
  </si>
  <si>
    <t>Значение</t>
  </si>
  <si>
    <t>Год достижения</t>
  </si>
  <si>
    <t>Целевое (суммарное) значение показателя</t>
  </si>
  <si>
    <t>Муниципальная программа «Развитие жилищного строительства Северодвинска на 2014 - 2016 годы»</t>
  </si>
  <si>
    <t>кв. м</t>
  </si>
  <si>
    <t>количество семей</t>
  </si>
  <si>
    <r>
      <t>тыс. руб</t>
    </r>
    <r>
      <rPr>
        <sz val="11"/>
        <rFont val="Times New Roman"/>
        <family val="1"/>
      </rPr>
      <t>.</t>
    </r>
  </si>
  <si>
    <t>тыс. руб.</t>
  </si>
  <si>
    <t>ед.</t>
  </si>
  <si>
    <t>м.п.</t>
  </si>
  <si>
    <t>%</t>
  </si>
  <si>
    <t>да</t>
  </si>
  <si>
    <t>шт.</t>
  </si>
  <si>
    <t> %</t>
  </si>
  <si>
    <t>шт</t>
  </si>
  <si>
    <t>Да/нет</t>
  </si>
  <si>
    <t>2016</t>
  </si>
  <si>
    <t>(указать наименование муниципальной программы)</t>
  </si>
  <si>
    <t>«Развитие жилищного строительства Северодвинска на 2014 - 2016 годы»</t>
  </si>
  <si>
    <t>м2</t>
  </si>
  <si>
    <t>Ж</t>
  </si>
  <si>
    <t>Административное мероприятие 3.04 «Подготовка и выдача проектов актов о выборе земельных участков для строительства»</t>
  </si>
  <si>
    <t>Административное мероприятие 3.05 «Выдача решения о предварительном согласовании места размещения объекта, утверждающего акт о выборе земельного участка»</t>
  </si>
  <si>
    <t>Административное мероприятие 3.06 «Подготовка и выдача архитектурно-планировочных заданий»</t>
  </si>
  <si>
    <t>Административное мероприятие 3.07 «Выдача разрешений (ордеров) на проведение (производство) земляных работ»</t>
  </si>
  <si>
    <t>Административное мероприятие 3.08 «Подготовка и выдача разрешений на отклонение от предельных параметров разрешенного строительства, реконструкции объектов капитального строительства»</t>
  </si>
  <si>
    <t>Административное мероприятие 3.09 «Подготовка и выдача разрешений на строительство объектов капитального строительства»</t>
  </si>
  <si>
    <t>Административное мероприятие 3.10 «Предоставление сведений из информационной системы обеспечения градостроительной деятельности»</t>
  </si>
  <si>
    <t>Административное мероприятие 3.11 «Подготовка и выдача разрешений на ввод в эксплуатацию объектов капитального строительства»</t>
  </si>
  <si>
    <t>Административное мероприятие 3.12 «Рассмотрение предложений физических и юридических лиц о внесении изменений в правила землепользования и застройки»</t>
  </si>
  <si>
    <t>Дополни- тельный аналитичес- кий код</t>
  </si>
  <si>
    <t xml:space="preserve"> (подпрограммы или административ-ное)</t>
  </si>
  <si>
    <t>Показатель 2 «Доля переселенных из ветхого, аварийного и непригодного для проживания жилищного фонда людей за год в общей численности населения муниципального образования «Северодвинск»</t>
  </si>
  <si>
    <t>Мероприятие 2.01 «Строительство физкультурно-спортивного корпуса ФОК «Звездочка»</t>
  </si>
  <si>
    <t>Мероприятие 2.02 «Приобретение и монтаж технологического оборудования для  физкультурно-спортивного корпуса ФОК «Звездочка»</t>
  </si>
  <si>
    <t>Мероприятие 2.03 «Строительство крытого катка с искусственным льдом ФОК «Звездочка» в г. Северодвинске Архангельской области», в т.ч.:</t>
  </si>
  <si>
    <t>«Строительство крытого катка с искусственным льдом ФОК «Звёздочка» в           г. Северодвинске Архангельской области»</t>
  </si>
  <si>
    <t>Административное мероприятие 3.13 «Рассмотрение предложений физических и юридических лиц о подготовке документации по планировке территории»</t>
  </si>
  <si>
    <r>
      <t xml:space="preserve">Административное мероприятие 3.14 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«Рассмотрение и утверждение проектов организации и застройки территорий садоводческих, огороднических и дачных некоммерческих объединений граждан»;</t>
    </r>
  </si>
  <si>
    <t>Административное мероприятие 3.15 «Рассмотрение предложений физических и юридических лиц о внесении изменений в генеральный план Северодвинска»</t>
  </si>
  <si>
    <t>Административное мероприятие 3.16 «Подготовка и выдача разрешений на условно разрешенный вид использования земельных участков или объектов капитального строительства»</t>
  </si>
  <si>
    <t>Административное мероприятие 3.18 «Подготовка и выдача градостроительного плана земельного участка»</t>
  </si>
  <si>
    <t>Административное мероприятие 5.05 «Выдача государственных жилищных сертификатов  гражданам, относящимся к категориям, установленным федеральным законодательством»</t>
  </si>
  <si>
    <t>км/100 км2</t>
  </si>
  <si>
    <t>км/км2</t>
  </si>
  <si>
    <t>раз</t>
  </si>
  <si>
    <t>6</t>
  </si>
  <si>
    <t xml:space="preserve">кв. м </t>
  </si>
  <si>
    <t xml:space="preserve">% </t>
  </si>
  <si>
    <t xml:space="preserve"> Ответственный исполнитель: Управление строительства и архитектуры Администрации Северодвинска, соисполнитель: Управление муниципального жилищного фонда Админстрации Северодвинска</t>
  </si>
  <si>
    <t>Характеристика муниципальной программы</t>
  </si>
  <si>
    <t>кв. м на чел</t>
  </si>
  <si>
    <t>«Проектирование многоквартирных домов»</t>
  </si>
  <si>
    <t>«Количество разработанных проектов»</t>
  </si>
  <si>
    <t>«Мощность введенных многоквартирных домов»</t>
  </si>
  <si>
    <t>«Технологическое присоединение к инженерным сетям многоквартирных домов»</t>
  </si>
  <si>
    <t>«Количество актов о технологическом присоединении к инженерным сетям»</t>
  </si>
  <si>
    <t>«Мощность вводимого объекта»</t>
  </si>
  <si>
    <t xml:space="preserve">«Строительство коллекторов»                               </t>
  </si>
  <si>
    <t>«Технологическое присоединение к инженерным сетям объектов инфраструктуры»</t>
  </si>
  <si>
    <t>«Количество актов о технологическом присоединении к инжененрным сетям»</t>
  </si>
  <si>
    <t>«Строительство инженерных сетей»</t>
  </si>
  <si>
    <t>«Количество объектов»</t>
  </si>
  <si>
    <t>«Разработка  проекта берегоукрепительных сооружений набережной р.Кудьма»</t>
  </si>
  <si>
    <t>«Количество проектов»</t>
  </si>
  <si>
    <t>«Проведение проектно-изыскательских работ на строительство нового кладбища»</t>
  </si>
  <si>
    <t>«Обеспечение территорий комплексной жилой застройки объектами инженерной инфраструктуры» (разработка ПСД транспортной и инженерной инфраструктуры)</t>
  </si>
  <si>
    <t>Количество проектов</t>
  </si>
  <si>
    <t xml:space="preserve"> Количество отчетов об инженерных изысканиях</t>
  </si>
  <si>
    <t>«Проектирование и строительство детского сада на 330 мест в квартале 167»</t>
  </si>
  <si>
    <t>«Количество введеных в эксплуатацию спортивных объектов»</t>
  </si>
  <si>
    <t>«Строительство лыжного стадиона на о.Ягры»</t>
  </si>
  <si>
    <t>«Мощность построенных наружных сетей»</t>
  </si>
  <si>
    <t>«Технологическое присоединение к инженерным сетям объектов социальной инфраструктуры»</t>
  </si>
  <si>
    <t>Количество отчетов об инженерных изысканиях</t>
  </si>
  <si>
    <t>Количество документов</t>
  </si>
  <si>
    <t>Количество проектов планировки</t>
  </si>
  <si>
    <t>количество выданных решений о предварительном согласовании места размещения объекта</t>
  </si>
  <si>
    <t>количество выданных архитектурно-планировочных заданий</t>
  </si>
  <si>
    <t>количество выданных разрешений (ордеров)</t>
  </si>
  <si>
    <t>количество рассмотренных обращений о выдаче разрешений на отклонение от предельных параметров разрешенного строительства, реконструкции объектов капитального строительства</t>
  </si>
  <si>
    <t>количество выданных резрешений на строительство</t>
  </si>
  <si>
    <t>количество предоставленных сведений</t>
  </si>
  <si>
    <t>количество выданных разрешений на ввод в эксплуатацию объектов капитального строительства</t>
  </si>
  <si>
    <t>количество рассмотренных предложений</t>
  </si>
  <si>
    <t>количество рассмотренных и утвержденных проектов</t>
  </si>
  <si>
    <t>количество выданных разрешений на условно разрешенный вид использования земельных участков или объектов капитального строительства</t>
  </si>
  <si>
    <t>Показатель 1 «Уровень обеспеченности населения спортивными плоскостными сооружениями, исходя из их единовременной пропускной способности на 10000 человек населения, в % от установленного норматива»</t>
  </si>
  <si>
    <t>"Софинансирование капитальных вложений в объекты муниципальной собственности"</t>
  </si>
  <si>
    <t>Показатель 2 «Уровень обеспеченности населения спортивными залами, исходя из их единовременной пропускной способности на 10000 человек населения, в % от установленного норматива»</t>
  </si>
  <si>
    <t>Показатель 2 «Количество детей-сирот, детей, оставшихся без попечения родителей, и лиц из их числа, обеспеченных жилыми помещениями»</t>
  </si>
  <si>
    <t>«Предоставление жилых помещений детям-сиротам, детям, оставшимся без попечения родителей, и лицам из их числа по договорам найма специализированных жилых помещений, приобретенных за счет средств федерального бюджета»</t>
  </si>
  <si>
    <t>«Предоставление жилых помещений детям-сиротам, детям, оставшимся без попечения родителей, и лицам из их числа по договорам найма специализированных жилых помещений, приобретенных за счет средств областного бюджета»</t>
  </si>
  <si>
    <t>Мероприятие 2.03 «Предоставление жилых помещений детям-сиротам, детям, оставшимся без попечения родителей, и лицам из их числа по договорам социального найма по неисполненным судебным решениям, вступившим в силу до 01.01.2013, приобретенных за счет средств областного бюджета»</t>
  </si>
  <si>
    <t>количество выданных разрешений</t>
  </si>
  <si>
    <t>количество выданных градостроительных планов земельных участков</t>
  </si>
  <si>
    <t>количество предоставленных материалов</t>
  </si>
  <si>
    <t xml:space="preserve">Количество  нормативно-правовых актов </t>
  </si>
  <si>
    <t>Количество списков</t>
  </si>
  <si>
    <t xml:space="preserve">«Количество молодых семей, улучшивших жилищные условия с помощью социальных выплат» </t>
  </si>
  <si>
    <t xml:space="preserve">«Предоставление гражданам   субсидий  на  строительство                                                                                                                                                             и приобретение жилья» </t>
  </si>
  <si>
    <t>«Количество семей, улучшивших жилищные условия при получении субсидии из местного бюджета»</t>
  </si>
  <si>
    <t xml:space="preserve"> «Выплата бюджетных средств, предусмотренных на исполнение судебных актов о предоставлении жилых помещений гражданам, с которыми заключены договоры социального найма жилых помещений, признанных непригодными для проживания»</t>
  </si>
  <si>
    <t>«Количество исполненных решений суда о переселении граждан из ветхого и аварийного жилищного фонда»</t>
  </si>
  <si>
    <t>«Количество граждан, получивших субсидии на оплату жилого помещения и коммунальных услуг»</t>
  </si>
  <si>
    <t>«Количество проектов постановлений»</t>
  </si>
  <si>
    <t>Административное мероприятие 4.01 «Утверждение правовых актов по включению молодых семей в число участников подпрограммы»</t>
  </si>
  <si>
    <t>Количество детей-сирот, детей, оставшихся без попечения родителей, и лиц из их числа, которым приобретено жилое помещение</t>
  </si>
  <si>
    <t>Административное мероприятие 5.07 «Подготовка проектов постановлений Администрации Северодвинска о предоставлении жилых помещений детям-сиротам, детям, оставшимся без попечения родителей, и лицам из их числа»</t>
  </si>
  <si>
    <t>Количество корректировок генерального плана</t>
  </si>
  <si>
    <t>Административное мероприятие 3.17 «Подготовка и выдача разрешения на установку и эксплуатацию рекламных конструкций»</t>
  </si>
  <si>
    <t>Строительство физкультурно-спортивного корпуса ФОК «Звездочка»</t>
  </si>
  <si>
    <t>Подготовка  проектов планировки и проектов межевания территорий кварталов</t>
  </si>
  <si>
    <t>количество выданных проектов актов выбора земельных участков</t>
  </si>
  <si>
    <t>Показатель 2  «Количество проектов»</t>
  </si>
  <si>
    <t>Показатель 2  «Мощность вводимого объекта»</t>
  </si>
  <si>
    <t>Административное мероприятие 3.19 «Предоставление гражданам и юридическим лицам геодезической и картографической информации»</t>
  </si>
  <si>
    <t xml:space="preserve">Административное мероприятие 4.02 «Формирование списка претендентов на получение социальных выплат и направление списка на утверждение в министерство по делам молодежи и спорту Архангельской области» </t>
  </si>
  <si>
    <t>«Количество  семей, улучшивших жилищные условия путем реализации государственных жилищных сертификатов»</t>
  </si>
  <si>
    <t>Бизюков А.В.</t>
  </si>
  <si>
    <t>58-00-29</t>
  </si>
  <si>
    <t xml:space="preserve">П </t>
  </si>
  <si>
    <t>Осуществление разработки (корректировки) проекта генерального плана г. Северодвинска</t>
  </si>
  <si>
    <t>Разработка проекта генерального плана с.Ненокса</t>
  </si>
  <si>
    <t xml:space="preserve">«Количество платежей» </t>
  </si>
  <si>
    <t>"Реконструкция моста через Никольское устье Северной Двины в г. Северодвинске"</t>
  </si>
  <si>
    <t>Мощность вводимого объекта (протяженность моста)</t>
  </si>
  <si>
    <t>«Количество заключений Главгосэкспертизы»</t>
  </si>
  <si>
    <t>п.м</t>
  </si>
  <si>
    <t>Мощность вводимого объекта (строительная длина дороги)</t>
  </si>
  <si>
    <t>"Реконструкция автомобильной дороги по Банному переулку с устройством ливневой канализации в городе Северодвинске"</t>
  </si>
  <si>
    <t>Приложение № 4
к муниципальной программе «Развитие жилищного строительства Северодвинска на 2014 - 2016 годы», утвержденной постановлением
Администрации Северодвинска 
от 26.11.2013 № 479-па                                                
(в ред. от......</t>
  </si>
  <si>
    <t>«Строительство многоквартирных домов 2 этап». Областной бюджет</t>
  </si>
  <si>
    <t>«Строительство многоквартирных домов 2 этап». Фонд содействия реформированию ЖКХ</t>
  </si>
  <si>
    <t>"Строительство крытого катка с искусственным льдом ФОК "Звёздочка" в г. Северодвинск" (местный бюджет)</t>
  </si>
  <si>
    <t>"Строительство крытого катка с искусственным льдом ФОК "Звёздочка" в г. Северодвинск" (областной бюджет)</t>
  </si>
  <si>
    <t>Приобретение и монтаж технологического оборудования для  физкультурно-спортивного корпуса ФОК «Звездочка»</t>
  </si>
  <si>
    <t>Мероприятие «Предоставление социальных выплат молодым семьям» (областной бюджет)</t>
  </si>
  <si>
    <t>Мероприятие «Предоставление социальных выплат молодым семьям» (федеральный бюджет)</t>
  </si>
  <si>
    <t xml:space="preserve">«Выкуп имущества, расположенного  по ул. Юбилейная, д. 25, в целях использования под маневренный фонд» (многоквартирный дом) </t>
  </si>
  <si>
    <t xml:space="preserve">«Выкуп имущества, расположенного  по ул. Юбилейная, д. 25, в целях использования под маневренный фонд» (инженерные сети) </t>
  </si>
  <si>
    <t xml:space="preserve">«Выкуп имущества, расположенного  по ул. Юбилейная, д. 25, в целях использования под маневренный фонд» (земельный участок) </t>
  </si>
  <si>
    <t>"Приобретение жилых помещений у застройщика" (2 этап. Областной бюджет)</t>
  </si>
  <si>
    <t>"Приобретение жилых помещений у застройщика" (2 этап. Фонд содействия реформирования ЖКХ)</t>
  </si>
  <si>
    <t>"Выкуп жилых помещений у собственников" (2 этап. Областной бюджет)</t>
  </si>
  <si>
    <t>"Выкуп жилых помещений у собственников" (2 этап.Фонд содействия реформирования ЖКХ)</t>
  </si>
  <si>
    <t>Мероприятие 4.03.3 «Предоставление социальных выплат молодым семьям» (местный бюджет)</t>
  </si>
  <si>
    <r>
      <t>«Предоставление гражданам субсидий на оплату жилого помещения и коммунальных услуг»</t>
    </r>
    <r>
      <rPr>
        <b/>
        <sz val="11"/>
        <rFont val="Times New Roman"/>
        <family val="1"/>
      </rPr>
      <t xml:space="preserve"> (областной бюджет)</t>
    </r>
  </si>
  <si>
    <r>
      <t xml:space="preserve">«Предоставление жилых помещений детям-сиротам, приобретенных за счет средств </t>
    </r>
    <r>
      <rPr>
        <b/>
        <sz val="11"/>
        <rFont val="Times New Roman"/>
        <family val="1"/>
      </rPr>
      <t xml:space="preserve">федерального бюджета» </t>
    </r>
  </si>
  <si>
    <r>
      <t xml:space="preserve">«Предоставление специализированных жилых помещений детям-сиротам, приобретенных за счет средств </t>
    </r>
    <r>
      <rPr>
        <b/>
        <sz val="11"/>
        <rFont val="Times New Roman"/>
        <family val="1"/>
      </rPr>
      <t xml:space="preserve">областного бюджета» </t>
    </r>
  </si>
  <si>
    <r>
      <t xml:space="preserve">«Предоставление жилых помещений детям-сиротам, приобретенных за счет средств областного бюджета, </t>
    </r>
    <r>
      <rPr>
        <b/>
        <sz val="11"/>
        <rFont val="Times New Roman"/>
        <family val="1"/>
      </rPr>
      <t>по неисполненным судебным решениям» ОБЛАСНОГО БЮДЖЕТА</t>
    </r>
  </si>
  <si>
    <t>Цель 1 «Содействие развитию жилищного строительства Северодвинска»</t>
  </si>
  <si>
    <t>Показатель 1 «Годовой объем ввода жилья»</t>
  </si>
  <si>
    <t>Показатель 2 «Обеспеченность населения жильем»</t>
  </si>
  <si>
    <t xml:space="preserve"> Показатель 3 «Доля ветхих и аварийных многоквартирных домов в муниципальном образовании «Северодвинск»</t>
  </si>
  <si>
    <t>Задача  1 «Увеличение объемов жилищного строительства»</t>
  </si>
  <si>
    <t>Показатель 4 «Количество семей, улучшивших жилищные условия, в рамках реализации программных мероприятий»</t>
  </si>
  <si>
    <t>Цель 2 «Повышение доступности жилья для различных категорий граждан, проживающих на территории муниципального образования «Северодвинск»</t>
  </si>
  <si>
    <t xml:space="preserve">Задача 1 Развитие транспортной  и инженерной инфраструктуры </t>
  </si>
  <si>
    <t>Показатели 1 Плотность автомобильных дорог</t>
  </si>
  <si>
    <t>Показатели 2 Обеспеченность территории муниципального образования «Северодвинск» муниципальными инженерными сетями</t>
  </si>
  <si>
    <t>Показатели 1 «Годовой объем ввода муниципального жилья»</t>
  </si>
  <si>
    <t>Задача 2 «Развитие социальной инфраструктуры»</t>
  </si>
  <si>
    <t>Показатель 1 «Уровень наполняемости в детских дошкольных учреждениях»</t>
  </si>
  <si>
    <t>Показатель 2 «Уровень фактической обеспеченности населения спортивными залами»</t>
  </si>
  <si>
    <r>
      <t>Подпрограмма 3 «</t>
    </r>
    <r>
      <rPr>
        <b/>
        <sz val="12"/>
        <rFont val="Times New Roman"/>
        <family val="1"/>
      </rPr>
      <t>Реализация градостроительной политики»</t>
    </r>
  </si>
  <si>
    <r>
      <t>Подпрограмма 2 «</t>
    </r>
    <r>
      <rPr>
        <b/>
        <sz val="12"/>
        <rFont val="Times New Roman"/>
        <family val="1"/>
      </rPr>
      <t>Развитие транспортной, инженерной и социальной инфраструктуры</t>
    </r>
    <r>
      <rPr>
        <b/>
        <sz val="11"/>
        <rFont val="Times New Roman"/>
        <family val="1"/>
      </rPr>
      <t>»</t>
    </r>
  </si>
  <si>
    <t>Подпрограмма 1 «Обеспечение условий для строительства жилья экономического класса для переселения граждан из ветхого, аварийного и непригодного для проживания жилищного фонда»</t>
  </si>
  <si>
    <t>Задача 1 Оптимизация системы территориального планирования муниципального образования «Северодвинск»</t>
  </si>
  <si>
    <t>Показатель 1 Количество корректировок генерального плана г.Северодвинска в 20-летний период</t>
  </si>
  <si>
    <t xml:space="preserve">Показатель 3 Доля градостроительных кварталов, в отношении которых требуется подготовка проектов планировки и межевания </t>
  </si>
  <si>
    <t>Показатель 2 Обеспеченность  муниципального образования «Северодвинск» генеральными планами населенных пунктов</t>
  </si>
  <si>
    <t>Задача 2 Развитие градостроительства</t>
  </si>
  <si>
    <t>Показатель 1 Общая площадь введенных в эксплуатацию объектов за один год на одного жителя</t>
  </si>
  <si>
    <t>Задача  1 «Повышение доступности  жилья для молодых семей»</t>
  </si>
  <si>
    <t>Показатель 1«Доля молодых семей, улучшивших жилищные условия (в процентах от общего количества молодых семей, нуждающихся в улучшении жилищных условий)»</t>
  </si>
  <si>
    <t>Задача 1 «Обеспечение финансовой поддержкой жителей Северодвинска»</t>
  </si>
  <si>
    <t>Показатель 1 «Доля семей, получающих субсидии на оплату жилого помещения и коммунальных услуг, от общего числа семей в Северодвинске»</t>
  </si>
  <si>
    <t>Показатель 2 «Доля семей, получивших субсидии на строительство и приобретение жилья, от общего числа семей, изъявивших желание  получить субсидию»</t>
  </si>
  <si>
    <t>Задача  2 «Выполнение государственных обязательств по обеспечению жильем  категорий граждан, установленных федеральным законодательством»</t>
  </si>
  <si>
    <t>Показатель 1 «Доля граждан, улучшивших  жилищные условия путем реализации государственных жилищных сертификатов»</t>
  </si>
  <si>
    <t>1*</t>
  </si>
  <si>
    <t>Мероприятие 1.07 «Выкуп жилых помещений у собственников (2 этап)»</t>
  </si>
  <si>
    <t>Источник финансирования</t>
  </si>
  <si>
    <t>Подпрограмма 4 «Обеспечение жильем молодых семей»</t>
  </si>
  <si>
    <t>Подпрограмма 5 «Повышение уровня обеспеченности жильем жителей Северодвинска, нуждающихся в улучшении жилищных условий»</t>
  </si>
  <si>
    <t>Подпрограмма 6 «Выкуп жилых помещений у собственников»</t>
  </si>
  <si>
    <t>Подпрограмма 7 «Строительство многоквартирных домов ( 2этап)»</t>
  </si>
  <si>
    <t>строительство поз. 15</t>
  </si>
  <si>
    <r>
      <t xml:space="preserve">«Строительство многоквартирных домов 1 этап». </t>
    </r>
    <r>
      <rPr>
        <b/>
        <sz val="11"/>
        <rFont val="Times New Roman"/>
        <family val="1"/>
      </rPr>
      <t>Областной бюджет</t>
    </r>
  </si>
  <si>
    <t>Строительство многоквартирного дома поз. 15 в кв. 009 г. Северодвинска</t>
  </si>
  <si>
    <t>Строительство многоквартирного дома поз. 16 в кв. 009 г. Северодвинска</t>
  </si>
  <si>
    <t>Строительство многоквартирного дома поз. 19 в кв. 009 г. Северодвинска</t>
  </si>
  <si>
    <t>Строительство многоквартирного дома поз. 17 в кв. 009 г. Северодвинска</t>
  </si>
  <si>
    <t>1.1 «Годовой объем ввода муниципального жилья»</t>
  </si>
  <si>
    <t>проверка</t>
  </si>
  <si>
    <t>Строительство многоквартирного дома поз. 07 в кв. 025 г. Северодвинска</t>
  </si>
  <si>
    <t>Строительство многоквартирного дома поз. 04 в кв. 025 г. Северодвинска</t>
  </si>
  <si>
    <t>Строительство многоквартирного дома поз. 13 в кв. 009 г. Северодвинска</t>
  </si>
  <si>
    <t>Строительство многоквартирного дома поз. 4 в кв. 016 г. Северодвинска</t>
  </si>
  <si>
    <t>Строительство многоквартирного дома  в кв. 001 г. Северодвинска</t>
  </si>
  <si>
    <t>Строительство многоквартирного дома поз.7 в кв. 025 г. Северодвинска</t>
  </si>
  <si>
    <r>
      <t xml:space="preserve">«Строительство многоквартирных домов» </t>
    </r>
    <r>
      <rPr>
        <b/>
        <sz val="11"/>
        <rFont val="Times New Roman"/>
        <family val="1"/>
      </rPr>
      <t>Местный бюджет</t>
    </r>
  </si>
  <si>
    <r>
      <t xml:space="preserve">«Строительство многоквартирных домов 1 этап». </t>
    </r>
    <r>
      <rPr>
        <b/>
        <sz val="11"/>
        <rFont val="Times New Roman"/>
        <family val="1"/>
      </rPr>
      <t>Фонд содействия реформированию ЖКХ</t>
    </r>
  </si>
  <si>
    <r>
      <t>«Строительство многоквартирных домов2 этап».</t>
    </r>
    <r>
      <rPr>
        <b/>
        <sz val="11"/>
        <rFont val="Times New Roman"/>
        <family val="1"/>
      </rPr>
      <t xml:space="preserve"> Фонд содействия реформированию ЖКХ деньги переходящие на 2015 год</t>
    </r>
  </si>
  <si>
    <r>
      <t xml:space="preserve">«Строительство многоквартирных домов 2 этап». </t>
    </r>
    <r>
      <rPr>
        <b/>
        <sz val="11"/>
        <rFont val="Times New Roman"/>
        <family val="1"/>
      </rPr>
      <t>Областной бюджет</t>
    </r>
  </si>
  <si>
    <t>Строительство многоквартирного дома поз. 15 в кв. 009 г. Северодвинска (первый этап)</t>
  </si>
  <si>
    <t>Строительство многоквартирного дома поз. 16 в кв. 009 г. Северодвинска (первый этап)</t>
  </si>
  <si>
    <t xml:space="preserve">Строительство многоквартирного дома поз. 19 в кв. 009 г. Северодвинска (первый этап) </t>
  </si>
  <si>
    <t>«Строительство многоквартирного дома»поз 15 общая</t>
  </si>
  <si>
    <t>1.2 «Годовой объем ввода муниципального жилья»</t>
  </si>
  <si>
    <t>1.3 «Годовой объем ввода муниципального жилья»</t>
  </si>
  <si>
    <t>Строиттельтсво домов ИТОГО</t>
  </si>
  <si>
    <t>1.4 «Годовой объем ввода муниципального жилья»</t>
  </si>
  <si>
    <r>
      <t xml:space="preserve">Строительство многоквартирного дома поз. 17 в кв. 009 г. Северодвинска </t>
    </r>
    <r>
      <rPr>
        <b/>
        <sz val="11"/>
        <rFont val="Times New Roman"/>
        <family val="1"/>
      </rPr>
      <t>Итого</t>
    </r>
  </si>
  <si>
    <t>перераспределить на ФОК "Крытый каток" 50 000 млн. руб и на завершение работ по поз. 19</t>
  </si>
  <si>
    <t xml:space="preserve">дом планируется в 2 этапе программы </t>
  </si>
  <si>
    <t>Строительство многоквартирного дома поз. 19 в кв. 009 г. Северодвинска (резерв)</t>
  </si>
  <si>
    <t>Строительтсво нового дома площадью 2500 м.кв</t>
  </si>
  <si>
    <t>Строительство многоквартирного дома поз. 4 в кв. 025 г. Северодвинска</t>
  </si>
  <si>
    <t>Услуги по строительногому контролю Заказчика</t>
  </si>
  <si>
    <t>Строительтсво нового дома площадью 2400 м.кв</t>
  </si>
  <si>
    <t>«Строительство и реконструкция автомобильных дорог</t>
  </si>
  <si>
    <t>Строиетльство автозимкика на Ненокса</t>
  </si>
  <si>
    <t>Строиетльство канализационого коолектора на пр. Беломорский в г. Северодвинске</t>
  </si>
  <si>
    <t>Услули по строительному контролю Заказчика</t>
  </si>
  <si>
    <t>«Строительство инженерных сетей» в кв.009 (наружные сети теплоснабжения)</t>
  </si>
  <si>
    <t>«Строительство инженерных сетей» в кв.009 (Наружные сети элетроснабжения)</t>
  </si>
  <si>
    <t>«Строительство инженерных сетей» в кв.009 (Ливневания канализация)</t>
  </si>
  <si>
    <t>"Строительство крытого катка с искусственным льдом ФОК "Звёздочка" в г. Северодвинск" (Федеральный  бюджет)</t>
  </si>
  <si>
    <t>Приобретение  и монтаж технологического оборудования для  крытого катка с искусственным льдом ФОК Звёздочка" в г. Северодвинск" (местный бюджет)</t>
  </si>
  <si>
    <t>разработка ПСД транспортной и инженерной инфраструктуры кв .175</t>
  </si>
  <si>
    <t>разработка ПСД транспортной и инженерной инфраструктуры 167</t>
  </si>
  <si>
    <t>Услуги по авторскому надзору по строительству крытого катка с искусственным льдом ФОК Звёздочка" в г. Северодвинск" (местный бюджет)</t>
  </si>
  <si>
    <t>Услуги по строительному контролю Заказчика по строительству крытого катка с искусственным льдом ФОК Звёздочка" в г. Северодвинск" (местный бюджет)</t>
  </si>
  <si>
    <t xml:space="preserve">Подготовка проекта планировки и разработка проекта межевания территории квартала 168 в 
г. Северодвинске 
</t>
  </si>
  <si>
    <t xml:space="preserve">Подготовка проекта планировки и разработка проекта межевания территории квартала 176 в 
г. Северодвинске 
</t>
  </si>
  <si>
    <t xml:space="preserve"> Подготовка проекта планировки и разработка проекта межевания территории квартала 163 в 
г. Северодвинске 
</t>
  </si>
  <si>
    <t xml:space="preserve">Подготовка проекта планировки и разработка проекта межевания территории квартала 164 в 
г. Северодвинске 
</t>
  </si>
  <si>
    <t xml:space="preserve">Подготовка проекта планировки и разработка проекта межевания территории квартала 186 в 
г. Северодвинске 
</t>
  </si>
  <si>
    <t xml:space="preserve">Подготовка проекта планировки и разработка проекта межевания территории квартала 170 в 
г. Северодвинске
</t>
  </si>
  <si>
    <t xml:space="preserve">Подготовка проекта планировки и проекта межевания Восточного жилого района 
г. Северодвинск
</t>
  </si>
  <si>
    <t xml:space="preserve">Подготовка проекта планировки и проекта межевания территории квартала 167 в
г. Северодвинске
</t>
  </si>
  <si>
    <t>Показатель 3 «Доля инвестиций в строительство спортивных объектов от общего объема инвестиций в основной капитал»</t>
  </si>
  <si>
    <t>Показатель 1 «Общая площадь введенных в эксплуатацию жилых домов за один год на одного жителя»</t>
  </si>
  <si>
    <t xml:space="preserve">Подготовка проекта планировки и проекта межевания территории квартала 85 в
г. Северодвинске
</t>
  </si>
  <si>
    <t>«Развитие жилищного строительства Северодвинска на 2015 - 2017 годы»</t>
  </si>
  <si>
    <t>удалить!!!!</t>
  </si>
  <si>
    <t>Зам.начальника УСиА Скрозников А.В.</t>
  </si>
  <si>
    <t>эта отдано Жирикову!!! И бухалтерии!!! 7.08.2014</t>
  </si>
  <si>
    <t>Показатель 1 «Мощность вводимого объекта»</t>
  </si>
  <si>
    <t>Показатель 1 «Количество семей, улучшивших жилищные условия при получении субсидии из местного бюджета»</t>
  </si>
  <si>
    <t>Показатель 2 «Количество исполненных решений суда о переселении граждан из ветхого и аварийного жилищного фонда»</t>
  </si>
  <si>
    <t>Показатель 1 «Количество граждан, получивших субсидии на оплату жилого помещения и коммунальных услуг»</t>
  </si>
  <si>
    <t>Показатель 1 «Количество заключений Главгосэкспертизы»</t>
  </si>
  <si>
    <t>Показатель 1 «Количество проектов»</t>
  </si>
  <si>
    <t>Показатель 3 «Доля ветхих и аварийных многоквартирных домов в муниципальном образовании «Северодвинск»</t>
  </si>
  <si>
    <t>Показатель 1 «Количество проектов постановлений»</t>
  </si>
  <si>
    <t xml:space="preserve"> Ответственный исполнитель: Управление строительства и архитектуры Администрации Северодвинска, соисполнитель: Управление муниципального жилищного фонда Админстрации Северодвинска, Комитет по управлению муниципальным имуществом и земельным отношениям</t>
  </si>
  <si>
    <t>Задача 1 «Оптимизация системы территориального планирования муниципального образования «Северодвинск»</t>
  </si>
  <si>
    <t>Показатель 1«Количество рассмотренных предложений»</t>
  </si>
  <si>
    <t>Показатель 1 «Количество рассмотренных предложений»</t>
  </si>
  <si>
    <t>П</t>
  </si>
  <si>
    <t>Показатель 1 «Количество списков»</t>
  </si>
  <si>
    <t>чел.</t>
  </si>
  <si>
    <t>Показатель 2 «Обеспеченность территории г. Северодвинска муниципальными инженерными сетями»</t>
  </si>
  <si>
    <t>% в год</t>
  </si>
  <si>
    <t>Показатель 1 «Количество закупок»</t>
  </si>
  <si>
    <t>Показатель 1 «Количество выданных разрешений»</t>
  </si>
  <si>
    <t>Показатель 1 «Количество выданных разрешений на условно разрешенный вид использования земельных участков или объектов капитального строительства»</t>
  </si>
  <si>
    <t>Показатель 1 «Количество выданных резрешений на строительство»</t>
  </si>
  <si>
    <t>кв.м.</t>
  </si>
  <si>
    <t>Муниципальная программа «Развитие жилищного строительства Северодвинска»</t>
  </si>
  <si>
    <t>Показатель 3 «Наличие в городском округе утвержденного генерального плана городского округа»</t>
  </si>
  <si>
    <t>Показатель 2  «Площадь земельных участков, предоставленных для строительства в расчете на 10 тыс. чел. населения»</t>
  </si>
  <si>
    <t>Показатель 1 «Общая площадь жилых помещений, введенная в действие за один год, приходящаяся в среднем на одного жителя, в рамках подпрограммы»</t>
  </si>
  <si>
    <t>Мероприятие 1.01 «Реконструкция автомобильной дороги по Банному переулку с устройством ливневой канализации в г. Северодвинске»</t>
  </si>
  <si>
    <t>Мероприятие 1.02 «Строительство и реконструкция автомобильных дорог»</t>
  </si>
  <si>
    <t>Мероприятие 1.03 «Реконструкция моста через Никольское устье Северной Двины в г. Северодвинске»</t>
  </si>
  <si>
    <t xml:space="preserve">Мероприятие 1.04 «Строительство коллекторов»                               </t>
  </si>
  <si>
    <t>Мероприятие 1.05 «Проектирование и строительство инженерных сетей»</t>
  </si>
  <si>
    <t>Мероприятие 1.06 «Разработка  проекта берегоукрепительных сооружений набережной р.Кудьма»</t>
  </si>
  <si>
    <t>Мероприятие 1.07 «Обеспечение территории комплексной жилой застройки объектами инженерной инфраструктуры (разработка ПСД транспортной и инженерной инфраструктуры)»</t>
  </si>
  <si>
    <t>Мероприятие 1.08 «Проведение проектно-изыскательских работ на строительство нового кладбища»</t>
  </si>
  <si>
    <t>Мероприятие 1.09 «Проектирование и строительство ливневой канализации вдоль дороги по ул. Портовой на участке от ул. Первомайской до Архангельского шоссе»</t>
  </si>
  <si>
    <t>Мероприятие 2.05 «Технологическое присоединение к инженерным сетям объектов социальной инфраструктуры»</t>
  </si>
  <si>
    <t>Мероприятие 1.01 «Осуществление разработки (корректировки) проекта генерального плана г. Северодвинска»</t>
  </si>
  <si>
    <t>Мероприятие 1.02 «Разработка проекта генерального плана с.Ненокса»</t>
  </si>
  <si>
    <t>Мероприятие 1.03 «Подготовка  проектов планировки и проектов межевания территорий кварталов»</t>
  </si>
  <si>
    <t>Административное мероприятие 2.01 «Подготовка и выдача проектов актов о выборе земельных участков для строительства»</t>
  </si>
  <si>
    <t>Административное мероприятие 2.02 «Выдача решения о предварительном согласовании места размещения объекта, утверждающего акт о выборе земельного участка»</t>
  </si>
  <si>
    <t>Административное мероприятие 2.03 «Подготовка и выдача архитектурно-планировочных заданий»</t>
  </si>
  <si>
    <t>Приложение № 4
к муниципальной программе «Развитие жилищного строительства Северодвинска», утвержденной постановлением
Администрации Северодвинска 
от 26.11.2013 № 479-па                                                
(в ред. от 13.02.2015 № 66-па)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</si>
</sst>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_-* #,##0.0_р_._-;\-* #,##0.0_р_._-;_-* &quot;-&quot;??_р_._-;_-@_-"/>
    <numFmt numFmtId="175" formatCode="_-* #,##0.0_р_._-;\-* #,##0.0_р_._-;_-* &quot;-&quot;?_р_._-;_-@_-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9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left" vertical="center" wrapText="1"/>
    </xf>
    <xf numFmtId="0" fontId="2" fillId="32" borderId="10" xfId="0" applyFont="1" applyFill="1" applyBorder="1" applyAlignment="1">
      <alignment/>
    </xf>
    <xf numFmtId="0" fontId="2" fillId="32" borderId="0" xfId="0" applyFont="1" applyFill="1" applyAlignment="1">
      <alignment/>
    </xf>
    <xf numFmtId="0" fontId="4" fillId="32" borderId="11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3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wrapText="1"/>
    </xf>
    <xf numFmtId="173" fontId="2" fillId="0" borderId="10" xfId="0" applyNumberFormat="1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173" fontId="2" fillId="32" borderId="14" xfId="0" applyNumberFormat="1" applyFont="1" applyFill="1" applyBorder="1" applyAlignment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 wrapText="1"/>
    </xf>
    <xf numFmtId="173" fontId="2" fillId="0" borderId="13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 wrapText="1"/>
    </xf>
    <xf numFmtId="173" fontId="10" fillId="32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74" fontId="2" fillId="0" borderId="10" xfId="6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172" fontId="10" fillId="0" borderId="10" xfId="0" applyNumberFormat="1" applyFont="1" applyBorder="1" applyAlignment="1">
      <alignment horizontal="center" vertical="center"/>
    </xf>
    <xf numFmtId="0" fontId="2" fillId="4" borderId="0" xfId="0" applyFont="1" applyFill="1" applyAlignment="1">
      <alignment/>
    </xf>
    <xf numFmtId="0" fontId="2" fillId="5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172" fontId="11" fillId="0" borderId="15" xfId="6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172" fontId="2" fillId="0" borderId="10" xfId="6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 wrapText="1"/>
    </xf>
    <xf numFmtId="174" fontId="2" fillId="0" borderId="13" xfId="0" applyNumberFormat="1" applyFont="1" applyFill="1" applyBorder="1" applyAlignment="1">
      <alignment horizontal="center" vertical="center"/>
    </xf>
    <xf numFmtId="173" fontId="2" fillId="0" borderId="15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73" fontId="10" fillId="0" borderId="10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 wrapText="1"/>
    </xf>
    <xf numFmtId="173" fontId="10" fillId="0" borderId="13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2" fillId="35" borderId="11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174" fontId="2" fillId="0" borderId="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5" fontId="2" fillId="0" borderId="10" xfId="0" applyNumberFormat="1" applyFont="1" applyBorder="1" applyAlignment="1">
      <alignment horizontal="center" vertical="center"/>
    </xf>
    <xf numFmtId="172" fontId="12" fillId="0" borderId="10" xfId="0" applyNumberFormat="1" applyFont="1" applyFill="1" applyBorder="1" applyAlignment="1">
      <alignment horizontal="center" vertical="center" wrapText="1"/>
    </xf>
    <xf numFmtId="43" fontId="2" fillId="0" borderId="10" xfId="60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173" fontId="2" fillId="4" borderId="10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left" vertical="center" wrapText="1"/>
    </xf>
    <xf numFmtId="173" fontId="2" fillId="0" borderId="13" xfId="0" applyNumberFormat="1" applyFont="1" applyFill="1" applyBorder="1" applyAlignment="1">
      <alignment horizontal="center" vertical="center"/>
    </xf>
    <xf numFmtId="0" fontId="2" fillId="36" borderId="0" xfId="0" applyFont="1" applyFill="1" applyAlignment="1">
      <alignment/>
    </xf>
    <xf numFmtId="0" fontId="6" fillId="36" borderId="0" xfId="0" applyFont="1" applyFill="1" applyAlignment="1">
      <alignment/>
    </xf>
    <xf numFmtId="173" fontId="2" fillId="0" borderId="0" xfId="0" applyNumberFormat="1" applyFont="1" applyAlignment="1">
      <alignment/>
    </xf>
    <xf numFmtId="173" fontId="2" fillId="0" borderId="10" xfId="6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/>
    </xf>
    <xf numFmtId="0" fontId="6" fillId="5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/>
    </xf>
    <xf numFmtId="173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73" fontId="2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73" fontId="2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173" fontId="2" fillId="33" borderId="13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173" fontId="2" fillId="5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175" fontId="2" fillId="33" borderId="10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 wrapText="1"/>
    </xf>
    <xf numFmtId="172" fontId="11" fillId="33" borderId="15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173" fontId="10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173" fontId="10" fillId="33" borderId="10" xfId="0" applyNumberFormat="1" applyFont="1" applyFill="1" applyBorder="1" applyAlignment="1">
      <alignment horizontal="center" vertical="center" wrapText="1"/>
    </xf>
    <xf numFmtId="173" fontId="2" fillId="33" borderId="14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172" fontId="2" fillId="33" borderId="10" xfId="60" applyNumberFormat="1" applyFont="1" applyFill="1" applyBorder="1" applyAlignment="1">
      <alignment horizontal="center" vertical="center"/>
    </xf>
    <xf numFmtId="174" fontId="2" fillId="33" borderId="10" xfId="0" applyNumberFormat="1" applyFont="1" applyFill="1" applyBorder="1" applyAlignment="1">
      <alignment horizontal="center" vertical="center" wrapText="1"/>
    </xf>
    <xf numFmtId="174" fontId="2" fillId="33" borderId="10" xfId="6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73" fontId="2" fillId="33" borderId="15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 horizontal="center" vertical="center" wrapText="1"/>
    </xf>
    <xf numFmtId="173" fontId="2" fillId="38" borderId="10" xfId="0" applyNumberFormat="1" applyFont="1" applyFill="1" applyBorder="1" applyAlignment="1">
      <alignment horizontal="center" vertical="center" wrapText="1"/>
    </xf>
    <xf numFmtId="172" fontId="2" fillId="38" borderId="10" xfId="60" applyNumberFormat="1" applyFont="1" applyFill="1" applyBorder="1" applyAlignment="1">
      <alignment horizontal="center" vertical="center"/>
    </xf>
    <xf numFmtId="174" fontId="2" fillId="38" borderId="10" xfId="6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173" fontId="2" fillId="32" borderId="0" xfId="0" applyNumberFormat="1" applyFont="1" applyFill="1" applyAlignment="1">
      <alignment/>
    </xf>
    <xf numFmtId="4" fontId="2" fillId="32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textRotation="90" wrapText="1"/>
    </xf>
    <xf numFmtId="0" fontId="2" fillId="0" borderId="15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justify" vertical="center" wrapText="1"/>
    </xf>
    <xf numFmtId="173" fontId="2" fillId="0" borderId="10" xfId="0" applyNumberFormat="1" applyFont="1" applyFill="1" applyBorder="1" applyAlignment="1">
      <alignment horizontal="right" vertical="center"/>
    </xf>
    <xf numFmtId="173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173" fontId="2" fillId="0" borderId="13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>
      <alignment horizontal="right" vertical="center" wrapText="1"/>
    </xf>
    <xf numFmtId="173" fontId="2" fillId="0" borderId="14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justify" vertical="center" wrapText="1"/>
    </xf>
    <xf numFmtId="173" fontId="2" fillId="0" borderId="14" xfId="0" applyNumberFormat="1" applyFont="1" applyFill="1" applyBorder="1" applyAlignment="1">
      <alignment horizontal="right" vertical="center"/>
    </xf>
    <xf numFmtId="173" fontId="2" fillId="0" borderId="10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173" fontId="2" fillId="0" borderId="0" xfId="0" applyNumberFormat="1" applyFont="1" applyFill="1" applyAlignment="1">
      <alignment horizontal="right" vertical="center"/>
    </xf>
    <xf numFmtId="173" fontId="2" fillId="0" borderId="12" xfId="0" applyNumberFormat="1" applyFont="1" applyFill="1" applyBorder="1" applyAlignment="1">
      <alignment horizontal="right" vertical="center"/>
    </xf>
    <xf numFmtId="173" fontId="2" fillId="0" borderId="12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173" fontId="11" fillId="0" borderId="15" xfId="60" applyNumberFormat="1" applyFont="1" applyFill="1" applyBorder="1" applyAlignment="1">
      <alignment horizontal="right" vertical="center" wrapText="1"/>
    </xf>
    <xf numFmtId="173" fontId="2" fillId="0" borderId="10" xfId="60" applyNumberFormat="1" applyFont="1" applyFill="1" applyBorder="1" applyAlignment="1">
      <alignment horizontal="right" vertical="center"/>
    </xf>
    <xf numFmtId="173" fontId="11" fillId="0" borderId="10" xfId="0" applyNumberFormat="1" applyFont="1" applyFill="1" applyBorder="1" applyAlignment="1">
      <alignment horizontal="right" vertical="center" wrapText="1"/>
    </xf>
    <xf numFmtId="172" fontId="2" fillId="0" borderId="15" xfId="0" applyNumberFormat="1" applyFont="1" applyFill="1" applyBorder="1" applyAlignment="1">
      <alignment horizontal="right" vertical="center"/>
    </xf>
    <xf numFmtId="173" fontId="4" fillId="0" borderId="10" xfId="0" applyNumberFormat="1" applyFont="1" applyFill="1" applyBorder="1" applyAlignment="1">
      <alignment horizontal="right" vertical="center" wrapText="1"/>
    </xf>
    <xf numFmtId="173" fontId="2" fillId="0" borderId="15" xfId="0" applyNumberFormat="1" applyFont="1" applyFill="1" applyBorder="1" applyAlignment="1">
      <alignment horizontal="right" vertical="center" wrapText="1"/>
    </xf>
    <xf numFmtId="173" fontId="2" fillId="0" borderId="15" xfId="0" applyNumberFormat="1" applyFont="1" applyFill="1" applyBorder="1" applyAlignment="1">
      <alignment horizontal="right" vertical="center"/>
    </xf>
    <xf numFmtId="173" fontId="4" fillId="0" borderId="15" xfId="0" applyNumberFormat="1" applyFont="1" applyFill="1" applyBorder="1" applyAlignment="1">
      <alignment horizontal="right" vertical="center" wrapText="1"/>
    </xf>
    <xf numFmtId="172" fontId="2" fillId="0" borderId="15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 wrapText="1"/>
    </xf>
    <xf numFmtId="172" fontId="2" fillId="0" borderId="16" xfId="0" applyNumberFormat="1" applyFont="1" applyFill="1" applyBorder="1" applyAlignment="1">
      <alignment horizontal="right" vertical="center" wrapText="1"/>
    </xf>
    <xf numFmtId="172" fontId="2" fillId="0" borderId="12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justify" vertical="center" wrapText="1"/>
    </xf>
    <xf numFmtId="172" fontId="10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textRotation="90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9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19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/>
    </xf>
    <xf numFmtId="0" fontId="2" fillId="0" borderId="18" xfId="0" applyFont="1" applyFill="1" applyBorder="1" applyAlignment="1">
      <alignment horizontal="center" vertical="center" textRotation="90"/>
    </xf>
    <xf numFmtId="0" fontId="2" fillId="0" borderId="22" xfId="0" applyFont="1" applyFill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8" fillId="32" borderId="0" xfId="0" applyFont="1" applyFill="1" applyBorder="1" applyAlignment="1">
      <alignment horizontal="center" vertical="top"/>
    </xf>
    <xf numFmtId="0" fontId="6" fillId="32" borderId="0" xfId="0" applyFont="1" applyFill="1" applyBorder="1" applyAlignment="1">
      <alignment horizontal="left" wrapText="1"/>
    </xf>
    <xf numFmtId="0" fontId="0" fillId="32" borderId="0" xfId="0" applyFill="1" applyAlignment="1">
      <alignment wrapText="1"/>
    </xf>
    <xf numFmtId="0" fontId="0" fillId="32" borderId="0" xfId="0" applyFill="1" applyAlignment="1">
      <alignment/>
    </xf>
    <xf numFmtId="0" fontId="7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center" textRotation="90" wrapText="1"/>
    </xf>
    <xf numFmtId="0" fontId="2" fillId="0" borderId="13" xfId="0" applyFont="1" applyFill="1" applyBorder="1" applyAlignment="1">
      <alignment horizontal="left" vertical="center" textRotation="90" wrapText="1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X284"/>
  <sheetViews>
    <sheetView view="pageBreakPreview" zoomScaleSheetLayoutView="100" zoomScalePageLayoutView="0" workbookViewId="0" topLeftCell="B88">
      <selection activeCell="I58" sqref="I58"/>
    </sheetView>
  </sheetViews>
  <sheetFormatPr defaultColWidth="9.00390625" defaultRowHeight="12.75"/>
  <cols>
    <col min="1" max="1" width="7.125" style="2" customWidth="1"/>
    <col min="2" max="2" width="8.625" style="2" customWidth="1"/>
    <col min="3" max="7" width="9.375" style="2" bestFit="1" customWidth="1"/>
    <col min="8" max="8" width="9.375" style="57" customWidth="1"/>
    <col min="9" max="9" width="36.25390625" style="2" customWidth="1"/>
    <col min="10" max="10" width="9.375" style="2" bestFit="1" customWidth="1"/>
    <col min="11" max="11" width="14.375" style="2" customWidth="1"/>
    <col min="12" max="12" width="13.00390625" style="119" customWidth="1"/>
    <col min="13" max="13" width="11.375" style="119" customWidth="1"/>
    <col min="14" max="14" width="14.625" style="2" customWidth="1"/>
    <col min="15" max="15" width="8.25390625" style="2" customWidth="1"/>
    <col min="16" max="17" width="10.875" style="57" bestFit="1" customWidth="1"/>
    <col min="18" max="24" width="9.125" style="57" customWidth="1"/>
    <col min="25" max="16384" width="9.125" style="2" customWidth="1"/>
  </cols>
  <sheetData>
    <row r="1" spans="12:18" ht="169.5" customHeight="1">
      <c r="L1" s="239" t="s">
        <v>240</v>
      </c>
      <c r="M1" s="239"/>
      <c r="N1" s="240"/>
      <c r="O1" s="240"/>
      <c r="R1" s="141" t="s">
        <v>358</v>
      </c>
    </row>
    <row r="2" spans="5:10" ht="18.75">
      <c r="E2" s="244" t="s">
        <v>159</v>
      </c>
      <c r="F2" s="244"/>
      <c r="G2" s="244"/>
      <c r="H2" s="244"/>
      <c r="I2" s="244"/>
      <c r="J2" s="244"/>
    </row>
    <row r="3" spans="4:10" ht="19.5" thickBot="1">
      <c r="D3" s="243" t="s">
        <v>355</v>
      </c>
      <c r="E3" s="243"/>
      <c r="F3" s="243"/>
      <c r="G3" s="243"/>
      <c r="H3" s="243"/>
      <c r="I3" s="243"/>
      <c r="J3" s="243"/>
    </row>
    <row r="4" spans="7:10" ht="12.75">
      <c r="G4" s="242" t="s">
        <v>126</v>
      </c>
      <c r="H4" s="242"/>
      <c r="I4" s="242"/>
      <c r="J4" s="242"/>
    </row>
    <row r="6" spans="1:10" ht="30" customHeight="1">
      <c r="A6" s="241"/>
      <c r="B6" s="241"/>
      <c r="C6" s="241"/>
      <c r="D6" s="245" t="s">
        <v>158</v>
      </c>
      <c r="E6" s="245"/>
      <c r="F6" s="245"/>
      <c r="G6" s="245"/>
      <c r="H6" s="245"/>
      <c r="I6" s="245"/>
      <c r="J6" s="245"/>
    </row>
    <row r="8" spans="1:16" ht="78.75" customHeight="1">
      <c r="A8" s="246" t="s">
        <v>104</v>
      </c>
      <c r="B8" s="247"/>
      <c r="C8" s="247"/>
      <c r="D8" s="247"/>
      <c r="E8" s="247"/>
      <c r="F8" s="247"/>
      <c r="G8" s="248"/>
      <c r="H8" s="91" t="s">
        <v>105</v>
      </c>
      <c r="I8" s="233" t="s">
        <v>106</v>
      </c>
      <c r="J8" s="226" t="s">
        <v>107</v>
      </c>
      <c r="K8" s="222"/>
      <c r="L8" s="222"/>
      <c r="M8" s="223"/>
      <c r="N8" s="237" t="s">
        <v>111</v>
      </c>
      <c r="O8" s="223"/>
      <c r="P8" s="58"/>
    </row>
    <row r="9" spans="1:16" ht="12.75" customHeight="1">
      <c r="A9" s="251" t="s">
        <v>98</v>
      </c>
      <c r="B9" s="252"/>
      <c r="C9" s="226" t="s">
        <v>99</v>
      </c>
      <c r="D9" s="228" t="s">
        <v>100</v>
      </c>
      <c r="E9" s="229"/>
      <c r="F9" s="229"/>
      <c r="G9" s="230"/>
      <c r="H9" s="249" t="s">
        <v>292</v>
      </c>
      <c r="I9" s="234"/>
      <c r="J9" s="236"/>
      <c r="K9" s="224"/>
      <c r="L9" s="224"/>
      <c r="M9" s="225"/>
      <c r="N9" s="238"/>
      <c r="O9" s="225"/>
      <c r="P9" s="58"/>
    </row>
    <row r="10" spans="1:16" ht="124.5" customHeight="1">
      <c r="A10" s="253"/>
      <c r="B10" s="254"/>
      <c r="C10" s="227"/>
      <c r="D10" s="125" t="s">
        <v>101</v>
      </c>
      <c r="E10" s="91" t="s">
        <v>102</v>
      </c>
      <c r="F10" s="231" t="s">
        <v>103</v>
      </c>
      <c r="G10" s="232"/>
      <c r="H10" s="250"/>
      <c r="I10" s="235"/>
      <c r="J10" s="227"/>
      <c r="K10" s="60">
        <v>2015</v>
      </c>
      <c r="L10" s="137">
        <v>2016</v>
      </c>
      <c r="M10" s="137" t="s">
        <v>97</v>
      </c>
      <c r="N10" s="24" t="s">
        <v>109</v>
      </c>
      <c r="O10" s="91" t="s">
        <v>110</v>
      </c>
      <c r="P10" s="58"/>
    </row>
    <row r="11" spans="1:16" ht="12.75">
      <c r="A11" s="92">
        <v>1</v>
      </c>
      <c r="B11" s="92">
        <v>2</v>
      </c>
      <c r="C11" s="92">
        <v>3</v>
      </c>
      <c r="D11" s="92">
        <v>4</v>
      </c>
      <c r="E11" s="92">
        <v>5</v>
      </c>
      <c r="F11" s="92">
        <v>6</v>
      </c>
      <c r="G11" s="92">
        <v>7</v>
      </c>
      <c r="H11" s="92">
        <v>8</v>
      </c>
      <c r="I11" s="92">
        <v>9</v>
      </c>
      <c r="J11" s="92">
        <v>10</v>
      </c>
      <c r="K11" s="92">
        <v>12</v>
      </c>
      <c r="L11" s="126">
        <v>13</v>
      </c>
      <c r="M11" s="126">
        <v>14</v>
      </c>
      <c r="N11" s="92">
        <v>15</v>
      </c>
      <c r="O11" s="92">
        <v>16</v>
      </c>
      <c r="P11" s="59"/>
    </row>
    <row r="12" spans="1:16" ht="57">
      <c r="A12" s="69" t="s">
        <v>230</v>
      </c>
      <c r="B12" s="69" t="s">
        <v>129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86" t="s">
        <v>112</v>
      </c>
      <c r="J12" s="19" t="s">
        <v>116</v>
      </c>
      <c r="K12" s="87">
        <f>K13+K17</f>
        <v>612912.89</v>
      </c>
      <c r="L12" s="87">
        <f>L13+L17</f>
        <v>502990.0900000001</v>
      </c>
      <c r="M12" s="87">
        <f>M13+M17</f>
        <v>369998.91</v>
      </c>
      <c r="N12" s="87">
        <f>K12+L12+M12</f>
        <v>1485901.89</v>
      </c>
      <c r="O12" s="60">
        <v>2016</v>
      </c>
      <c r="P12" s="58"/>
    </row>
    <row r="13" spans="1:16" ht="45">
      <c r="A13" s="69" t="s">
        <v>230</v>
      </c>
      <c r="B13" s="69" t="s">
        <v>129</v>
      </c>
      <c r="C13" s="69">
        <v>0</v>
      </c>
      <c r="D13" s="69">
        <v>1</v>
      </c>
      <c r="E13" s="69">
        <v>0</v>
      </c>
      <c r="F13" s="69">
        <v>0</v>
      </c>
      <c r="G13" s="69">
        <v>0</v>
      </c>
      <c r="H13" s="69">
        <v>0</v>
      </c>
      <c r="I13" s="19" t="s">
        <v>260</v>
      </c>
      <c r="J13" s="19" t="s">
        <v>116</v>
      </c>
      <c r="K13" s="81">
        <f>K19+K53+K100</f>
        <v>387089.79</v>
      </c>
      <c r="L13" s="81">
        <f>L19+L53+L100</f>
        <v>325094.0900000001</v>
      </c>
      <c r="M13" s="81">
        <f>M19+M53+M100</f>
        <v>237590.90999999997</v>
      </c>
      <c r="N13" s="87">
        <f>K13+L13+M13</f>
        <v>949774.79</v>
      </c>
      <c r="O13" s="60">
        <v>2016</v>
      </c>
      <c r="P13" s="58"/>
    </row>
    <row r="14" spans="1:16" ht="40.5" customHeight="1">
      <c r="A14" s="69" t="s">
        <v>230</v>
      </c>
      <c r="B14" s="69" t="s">
        <v>129</v>
      </c>
      <c r="C14" s="69">
        <v>0</v>
      </c>
      <c r="D14" s="69">
        <v>1</v>
      </c>
      <c r="E14" s="69">
        <v>0</v>
      </c>
      <c r="F14" s="69">
        <v>0</v>
      </c>
      <c r="G14" s="69">
        <v>0</v>
      </c>
      <c r="H14" s="69">
        <v>0</v>
      </c>
      <c r="I14" s="19" t="s">
        <v>261</v>
      </c>
      <c r="J14" s="19" t="s">
        <v>113</v>
      </c>
      <c r="K14" s="127">
        <v>29053.16</v>
      </c>
      <c r="L14" s="81">
        <v>42915.96</v>
      </c>
      <c r="M14" s="81"/>
      <c r="N14" s="127">
        <f>SUM(K14:L14)</f>
        <v>71969.12</v>
      </c>
      <c r="O14" s="60">
        <v>2016</v>
      </c>
      <c r="P14" s="58"/>
    </row>
    <row r="15" spans="1:16" ht="42" customHeight="1">
      <c r="A15" s="69" t="s">
        <v>230</v>
      </c>
      <c r="B15" s="69" t="s">
        <v>129</v>
      </c>
      <c r="C15" s="69">
        <v>0</v>
      </c>
      <c r="D15" s="69">
        <v>1</v>
      </c>
      <c r="E15" s="69">
        <v>0</v>
      </c>
      <c r="F15" s="69">
        <v>0</v>
      </c>
      <c r="G15" s="69">
        <v>0</v>
      </c>
      <c r="H15" s="69">
        <v>0</v>
      </c>
      <c r="I15" s="19" t="s">
        <v>262</v>
      </c>
      <c r="J15" s="19" t="s">
        <v>156</v>
      </c>
      <c r="K15" s="60">
        <v>26.15</v>
      </c>
      <c r="L15" s="81">
        <v>26.57</v>
      </c>
      <c r="M15" s="81">
        <v>26.57</v>
      </c>
      <c r="N15" s="127">
        <v>26.57</v>
      </c>
      <c r="O15" s="60">
        <v>2016</v>
      </c>
      <c r="P15" s="58"/>
    </row>
    <row r="16" spans="1:15" ht="60">
      <c r="A16" s="69" t="s">
        <v>230</v>
      </c>
      <c r="B16" s="69" t="s">
        <v>129</v>
      </c>
      <c r="C16" s="69">
        <v>0</v>
      </c>
      <c r="D16" s="69">
        <v>1</v>
      </c>
      <c r="E16" s="69">
        <v>0</v>
      </c>
      <c r="F16" s="69">
        <v>0</v>
      </c>
      <c r="G16" s="69">
        <v>0</v>
      </c>
      <c r="H16" s="69">
        <v>0</v>
      </c>
      <c r="I16" s="19" t="s">
        <v>263</v>
      </c>
      <c r="J16" s="19" t="s">
        <v>157</v>
      </c>
      <c r="K16" s="60">
        <v>1.44</v>
      </c>
      <c r="L16" s="81">
        <v>1.43</v>
      </c>
      <c r="M16" s="81">
        <v>1.42</v>
      </c>
      <c r="N16" s="60">
        <f>M16</f>
        <v>1.42</v>
      </c>
      <c r="O16" s="60">
        <v>2016</v>
      </c>
    </row>
    <row r="17" spans="1:16" ht="75">
      <c r="A17" s="69" t="s">
        <v>230</v>
      </c>
      <c r="B17" s="69" t="s">
        <v>129</v>
      </c>
      <c r="C17" s="69">
        <v>0</v>
      </c>
      <c r="D17" s="69">
        <v>2</v>
      </c>
      <c r="E17" s="69">
        <v>0</v>
      </c>
      <c r="F17" s="69">
        <v>0</v>
      </c>
      <c r="G17" s="69">
        <v>0</v>
      </c>
      <c r="H17" s="69">
        <v>0</v>
      </c>
      <c r="I17" s="19" t="s">
        <v>266</v>
      </c>
      <c r="J17" s="19" t="s">
        <v>116</v>
      </c>
      <c r="K17" s="81">
        <f>K155+K166</f>
        <v>225823.1</v>
      </c>
      <c r="L17" s="81">
        <f>L155+L166</f>
        <v>177896</v>
      </c>
      <c r="M17" s="81">
        <f>M155+M166</f>
        <v>132408</v>
      </c>
      <c r="N17" s="81">
        <f>K17+L17+M17</f>
        <v>536127.1</v>
      </c>
      <c r="O17" s="60">
        <v>2016</v>
      </c>
      <c r="P17" s="58"/>
    </row>
    <row r="18" spans="1:15" ht="65.25" customHeight="1">
      <c r="A18" s="69" t="s">
        <v>230</v>
      </c>
      <c r="B18" s="69" t="s">
        <v>129</v>
      </c>
      <c r="C18" s="69">
        <v>0</v>
      </c>
      <c r="D18" s="69">
        <v>2</v>
      </c>
      <c r="E18" s="69">
        <v>0</v>
      </c>
      <c r="F18" s="69">
        <v>0</v>
      </c>
      <c r="G18" s="69">
        <v>0</v>
      </c>
      <c r="H18" s="69">
        <v>0</v>
      </c>
      <c r="I18" s="19" t="s">
        <v>265</v>
      </c>
      <c r="J18" s="75" t="s">
        <v>114</v>
      </c>
      <c r="K18" s="128">
        <v>100</v>
      </c>
      <c r="L18" s="121">
        <v>100</v>
      </c>
      <c r="M18" s="121">
        <v>100</v>
      </c>
      <c r="N18" s="81">
        <f>K18+L18+M18</f>
        <v>300</v>
      </c>
      <c r="O18" s="129">
        <v>2016</v>
      </c>
    </row>
    <row r="19" spans="1:17" ht="85.5">
      <c r="A19" s="69" t="s">
        <v>230</v>
      </c>
      <c r="B19" s="69" t="s">
        <v>129</v>
      </c>
      <c r="C19" s="69">
        <v>1</v>
      </c>
      <c r="D19" s="69">
        <v>1</v>
      </c>
      <c r="E19" s="69">
        <v>0</v>
      </c>
      <c r="F19" s="69">
        <v>0</v>
      </c>
      <c r="G19" s="69">
        <v>0</v>
      </c>
      <c r="H19" s="69">
        <v>0</v>
      </c>
      <c r="I19" s="86" t="s">
        <v>276</v>
      </c>
      <c r="J19" s="112" t="s">
        <v>115</v>
      </c>
      <c r="K19" s="88">
        <f>K22+K24+K49</f>
        <v>106915.29999999999</v>
      </c>
      <c r="L19" s="88">
        <f>L22+L24+L49</f>
        <v>207549.91000000003</v>
      </c>
      <c r="M19" s="88">
        <f>M22+M24+M49</f>
        <v>207549.90999999997</v>
      </c>
      <c r="N19" s="89">
        <f>K19+L19+M19</f>
        <v>522015.12</v>
      </c>
      <c r="O19" s="60">
        <v>2016</v>
      </c>
      <c r="Q19" s="98"/>
    </row>
    <row r="20" spans="1:15" ht="30">
      <c r="A20" s="69" t="s">
        <v>230</v>
      </c>
      <c r="B20" s="69" t="s">
        <v>129</v>
      </c>
      <c r="C20" s="69">
        <v>1</v>
      </c>
      <c r="D20" s="69">
        <v>1</v>
      </c>
      <c r="E20" s="69">
        <v>1</v>
      </c>
      <c r="F20" s="69">
        <v>0</v>
      </c>
      <c r="G20" s="69">
        <v>0</v>
      </c>
      <c r="H20" s="69">
        <v>0</v>
      </c>
      <c r="I20" s="75" t="s">
        <v>264</v>
      </c>
      <c r="J20" s="19" t="s">
        <v>116</v>
      </c>
      <c r="K20" s="130">
        <f>K19</f>
        <v>106915.29999999999</v>
      </c>
      <c r="L20" s="130">
        <f>L19</f>
        <v>207549.91000000003</v>
      </c>
      <c r="M20" s="130">
        <f>M19</f>
        <v>207549.90999999997</v>
      </c>
      <c r="N20" s="89">
        <f>K20+L20+M20</f>
        <v>522015.12</v>
      </c>
      <c r="O20" s="60">
        <v>2016</v>
      </c>
    </row>
    <row r="21" spans="1:15" ht="28.5" customHeight="1">
      <c r="A21" s="69" t="s">
        <v>230</v>
      </c>
      <c r="B21" s="69" t="s">
        <v>129</v>
      </c>
      <c r="C21" s="69">
        <v>1</v>
      </c>
      <c r="D21" s="69">
        <v>1</v>
      </c>
      <c r="E21" s="69">
        <v>1</v>
      </c>
      <c r="F21" s="69">
        <v>0</v>
      </c>
      <c r="G21" s="69">
        <v>0</v>
      </c>
      <c r="H21" s="69">
        <v>0</v>
      </c>
      <c r="I21" s="131" t="s">
        <v>270</v>
      </c>
      <c r="J21" s="132" t="s">
        <v>113</v>
      </c>
      <c r="K21" s="85">
        <f>K48</f>
        <v>7254</v>
      </c>
      <c r="L21" s="74">
        <f>L48</f>
        <v>6072.96</v>
      </c>
      <c r="M21" s="74">
        <v>0</v>
      </c>
      <c r="N21" s="127">
        <f>SUM(K21:L21)</f>
        <v>13326.96</v>
      </c>
      <c r="O21" s="60">
        <v>2016</v>
      </c>
    </row>
    <row r="22" spans="1:16" s="67" customFormat="1" ht="30">
      <c r="A22" s="69" t="s">
        <v>230</v>
      </c>
      <c r="B22" s="69" t="s">
        <v>129</v>
      </c>
      <c r="C22" s="69">
        <v>1</v>
      </c>
      <c r="D22" s="69">
        <v>1</v>
      </c>
      <c r="E22" s="69">
        <v>1</v>
      </c>
      <c r="F22" s="69">
        <v>0</v>
      </c>
      <c r="G22" s="69">
        <v>1</v>
      </c>
      <c r="H22" s="69">
        <v>3</v>
      </c>
      <c r="I22" s="75" t="s">
        <v>161</v>
      </c>
      <c r="J22" s="19" t="s">
        <v>116</v>
      </c>
      <c r="K22" s="74">
        <v>3000</v>
      </c>
      <c r="L22" s="74">
        <v>0</v>
      </c>
      <c r="M22" s="74">
        <v>0</v>
      </c>
      <c r="N22" s="116">
        <f>SUM(K22:L22)</f>
        <v>3000</v>
      </c>
      <c r="O22" s="60">
        <v>2016</v>
      </c>
      <c r="P22" s="57"/>
    </row>
    <row r="23" spans="1:17" ht="27.75" customHeight="1">
      <c r="A23" s="69" t="s">
        <v>230</v>
      </c>
      <c r="B23" s="69" t="s">
        <v>129</v>
      </c>
      <c r="C23" s="69">
        <v>1</v>
      </c>
      <c r="D23" s="69">
        <v>1</v>
      </c>
      <c r="E23" s="69">
        <v>1</v>
      </c>
      <c r="F23" s="69">
        <v>0</v>
      </c>
      <c r="G23" s="69">
        <v>1</v>
      </c>
      <c r="H23" s="69">
        <v>0</v>
      </c>
      <c r="I23" s="75" t="s">
        <v>162</v>
      </c>
      <c r="J23" s="19" t="s">
        <v>117</v>
      </c>
      <c r="K23" s="60">
        <v>2</v>
      </c>
      <c r="L23" s="81">
        <v>0</v>
      </c>
      <c r="M23" s="81">
        <v>0</v>
      </c>
      <c r="N23" s="110">
        <f>SUM(K23:L23)</f>
        <v>2</v>
      </c>
      <c r="O23" s="60">
        <v>2016</v>
      </c>
      <c r="Q23" s="99"/>
    </row>
    <row r="24" spans="1:17" s="68" customFormat="1" ht="27.75" customHeight="1">
      <c r="A24" s="55"/>
      <c r="B24" s="55"/>
      <c r="C24" s="55"/>
      <c r="D24" s="55"/>
      <c r="E24" s="55"/>
      <c r="F24" s="55"/>
      <c r="G24" s="55"/>
      <c r="H24" s="55">
        <v>3</v>
      </c>
      <c r="I24" s="49" t="s">
        <v>321</v>
      </c>
      <c r="J24" s="56" t="s">
        <v>116</v>
      </c>
      <c r="K24" s="105">
        <f>K26+K28+K30+K33+K35+K31</f>
        <v>93915.29999999999</v>
      </c>
      <c r="L24" s="105">
        <f>L26+L28+L30+L33+L35+L37+L39+L41+L43+L45</f>
        <v>197549.91000000003</v>
      </c>
      <c r="M24" s="105">
        <f>M26+M28+M30+M33+M35+M37+M39+M41+M43+M45</f>
        <v>197549.90999999997</v>
      </c>
      <c r="N24" s="138">
        <f>K24+L24+M24</f>
        <v>489015.12</v>
      </c>
      <c r="O24" s="54"/>
      <c r="Q24" s="139"/>
    </row>
    <row r="25" spans="1:17" s="117" customFormat="1" ht="27.75" customHeight="1">
      <c r="A25" s="69"/>
      <c r="B25" s="69"/>
      <c r="C25" s="69"/>
      <c r="D25" s="69"/>
      <c r="E25" s="69"/>
      <c r="F25" s="69"/>
      <c r="G25" s="69"/>
      <c r="H25" s="69"/>
      <c r="I25" s="75" t="s">
        <v>303</v>
      </c>
      <c r="J25" s="132" t="s">
        <v>113</v>
      </c>
      <c r="K25" s="62">
        <f>K27+K29+K32+K34+K36</f>
        <v>10054</v>
      </c>
      <c r="L25" s="81">
        <f>L27+L29+L32+L34+L36+L38+L40+L42+L44</f>
        <v>6200</v>
      </c>
      <c r="M25" s="81">
        <f>M27+M29+M32+M34+M36+M38+M40+M42+M44</f>
        <v>4000</v>
      </c>
      <c r="N25" s="111">
        <f>SUM(K25:M25)</f>
        <v>20254</v>
      </c>
      <c r="O25" s="60">
        <v>2017</v>
      </c>
      <c r="P25" s="57"/>
      <c r="Q25" s="118"/>
    </row>
    <row r="26" spans="1:17" s="117" customFormat="1" ht="27.75" customHeight="1">
      <c r="A26" s="69"/>
      <c r="B26" s="69"/>
      <c r="C26" s="69"/>
      <c r="D26" s="69"/>
      <c r="E26" s="69"/>
      <c r="F26" s="69"/>
      <c r="G26" s="69"/>
      <c r="H26" s="69"/>
      <c r="I26" s="75" t="s">
        <v>318</v>
      </c>
      <c r="J26" s="19" t="s">
        <v>116</v>
      </c>
      <c r="K26" s="74">
        <v>0</v>
      </c>
      <c r="L26" s="74">
        <v>0</v>
      </c>
      <c r="M26" s="74">
        <v>0</v>
      </c>
      <c r="N26" s="116">
        <f aca="true" t="shared" si="0" ref="N26:N45">K26+L26+M26</f>
        <v>0</v>
      </c>
      <c r="O26" s="60">
        <v>2014</v>
      </c>
      <c r="P26" s="57"/>
      <c r="Q26" s="118"/>
    </row>
    <row r="27" spans="1:17" s="117" customFormat="1" ht="27.75" customHeight="1">
      <c r="A27" s="69"/>
      <c r="B27" s="69"/>
      <c r="C27" s="69"/>
      <c r="D27" s="69"/>
      <c r="E27" s="69"/>
      <c r="F27" s="69"/>
      <c r="G27" s="69"/>
      <c r="H27" s="69"/>
      <c r="I27" s="75" t="s">
        <v>303</v>
      </c>
      <c r="J27" s="132" t="s">
        <v>113</v>
      </c>
      <c r="K27" s="74">
        <v>0</v>
      </c>
      <c r="L27" s="74">
        <v>0</v>
      </c>
      <c r="M27" s="74">
        <v>0</v>
      </c>
      <c r="N27" s="116">
        <f t="shared" si="0"/>
        <v>0</v>
      </c>
      <c r="O27" s="60">
        <v>2014</v>
      </c>
      <c r="P27" s="57"/>
      <c r="Q27" s="118"/>
    </row>
    <row r="28" spans="1:17" s="117" customFormat="1" ht="27.75" customHeight="1">
      <c r="A28" s="69"/>
      <c r="B28" s="69"/>
      <c r="C28" s="69"/>
      <c r="D28" s="69"/>
      <c r="E28" s="69"/>
      <c r="F28" s="69"/>
      <c r="G28" s="69"/>
      <c r="H28" s="69"/>
      <c r="I28" s="19" t="s">
        <v>300</v>
      </c>
      <c r="J28" s="19" t="s">
        <v>116</v>
      </c>
      <c r="K28" s="74">
        <v>0</v>
      </c>
      <c r="L28" s="74">
        <v>0</v>
      </c>
      <c r="M28" s="74">
        <v>0</v>
      </c>
      <c r="N28" s="116">
        <f t="shared" si="0"/>
        <v>0</v>
      </c>
      <c r="O28" s="60">
        <v>2014</v>
      </c>
      <c r="P28" s="57"/>
      <c r="Q28" s="118"/>
    </row>
    <row r="29" spans="1:17" s="117" customFormat="1" ht="27.75" customHeight="1">
      <c r="A29" s="69"/>
      <c r="B29" s="69"/>
      <c r="C29" s="69"/>
      <c r="D29" s="69"/>
      <c r="E29" s="69"/>
      <c r="F29" s="69"/>
      <c r="G29" s="69"/>
      <c r="H29" s="69"/>
      <c r="I29" s="75" t="s">
        <v>319</v>
      </c>
      <c r="J29" s="132" t="s">
        <v>113</v>
      </c>
      <c r="K29" s="74">
        <v>0</v>
      </c>
      <c r="L29" s="74">
        <v>0</v>
      </c>
      <c r="M29" s="74">
        <v>0</v>
      </c>
      <c r="N29" s="116">
        <f t="shared" si="0"/>
        <v>0</v>
      </c>
      <c r="O29" s="60">
        <v>2014</v>
      </c>
      <c r="P29" s="57"/>
      <c r="Q29" s="118"/>
    </row>
    <row r="30" spans="1:17" s="117" customFormat="1" ht="27.75" customHeight="1">
      <c r="A30" s="69"/>
      <c r="B30" s="69"/>
      <c r="C30" s="69"/>
      <c r="D30" s="69"/>
      <c r="E30" s="69"/>
      <c r="F30" s="69"/>
      <c r="G30" s="69"/>
      <c r="H30" s="69"/>
      <c r="I30" s="19" t="s">
        <v>301</v>
      </c>
      <c r="J30" s="19" t="s">
        <v>116</v>
      </c>
      <c r="K30" s="62">
        <v>4725.88</v>
      </c>
      <c r="L30" s="74">
        <v>0</v>
      </c>
      <c r="M30" s="74">
        <v>0</v>
      </c>
      <c r="N30" s="116">
        <f t="shared" si="0"/>
        <v>4725.88</v>
      </c>
      <c r="O30" s="60">
        <v>2015</v>
      </c>
      <c r="P30" s="57">
        <v>30000000</v>
      </c>
      <c r="Q30" s="118"/>
    </row>
    <row r="31" spans="1:17" s="117" customFormat="1" ht="27.75" customHeight="1">
      <c r="A31" s="69"/>
      <c r="B31" s="69"/>
      <c r="C31" s="69"/>
      <c r="D31" s="69"/>
      <c r="E31" s="69"/>
      <c r="F31" s="69"/>
      <c r="G31" s="69"/>
      <c r="H31" s="69"/>
      <c r="I31" s="75" t="s">
        <v>326</v>
      </c>
      <c r="J31" s="19" t="s">
        <v>116</v>
      </c>
      <c r="K31" s="62">
        <v>22575.32</v>
      </c>
      <c r="L31" s="74">
        <v>0</v>
      </c>
      <c r="M31" s="74">
        <v>0</v>
      </c>
      <c r="N31" s="116">
        <f t="shared" si="0"/>
        <v>22575.32</v>
      </c>
      <c r="O31" s="60">
        <v>2015</v>
      </c>
      <c r="P31" s="57"/>
      <c r="Q31" s="118"/>
    </row>
    <row r="32" spans="1:17" s="117" customFormat="1" ht="27.75" customHeight="1">
      <c r="A32" s="69"/>
      <c r="B32" s="69"/>
      <c r="C32" s="69"/>
      <c r="D32" s="69"/>
      <c r="E32" s="69"/>
      <c r="F32" s="69"/>
      <c r="G32" s="69"/>
      <c r="H32" s="69"/>
      <c r="I32" s="75" t="s">
        <v>320</v>
      </c>
      <c r="J32" s="132" t="s">
        <v>113</v>
      </c>
      <c r="K32" s="62">
        <v>4175</v>
      </c>
      <c r="L32" s="74">
        <v>0</v>
      </c>
      <c r="M32" s="74">
        <v>0</v>
      </c>
      <c r="N32" s="116">
        <f t="shared" si="0"/>
        <v>4175</v>
      </c>
      <c r="O32" s="60">
        <v>2015</v>
      </c>
      <c r="P32" s="57"/>
      <c r="Q32" s="118"/>
    </row>
    <row r="33" spans="1:17" s="117" customFormat="1" ht="56.25" customHeight="1">
      <c r="A33" s="69"/>
      <c r="B33" s="69"/>
      <c r="C33" s="69"/>
      <c r="D33" s="69"/>
      <c r="E33" s="69"/>
      <c r="F33" s="69"/>
      <c r="G33" s="69"/>
      <c r="H33" s="69"/>
      <c r="I33" s="19" t="s">
        <v>323</v>
      </c>
      <c r="J33" s="19" t="s">
        <v>116</v>
      </c>
      <c r="K33" s="81">
        <v>11901.18</v>
      </c>
      <c r="L33" s="74">
        <v>0</v>
      </c>
      <c r="M33" s="74">
        <v>0</v>
      </c>
      <c r="N33" s="116">
        <f t="shared" si="0"/>
        <v>11901.18</v>
      </c>
      <c r="O33" s="60">
        <v>2015</v>
      </c>
      <c r="P33" s="57"/>
      <c r="Q33" s="118"/>
    </row>
    <row r="34" spans="1:17" s="117" customFormat="1" ht="27.75" customHeight="1">
      <c r="A34" s="69"/>
      <c r="B34" s="69"/>
      <c r="C34" s="69"/>
      <c r="D34" s="69"/>
      <c r="E34" s="69"/>
      <c r="F34" s="69"/>
      <c r="G34" s="69"/>
      <c r="H34" s="69"/>
      <c r="I34" s="75" t="s">
        <v>322</v>
      </c>
      <c r="J34" s="132" t="s">
        <v>113</v>
      </c>
      <c r="K34" s="60">
        <v>1879</v>
      </c>
      <c r="L34" s="74">
        <v>0</v>
      </c>
      <c r="M34" s="74">
        <v>0</v>
      </c>
      <c r="N34" s="116">
        <f t="shared" si="0"/>
        <v>1879</v>
      </c>
      <c r="O34" s="60">
        <v>2015</v>
      </c>
      <c r="P34" s="57"/>
      <c r="Q34" s="118"/>
    </row>
    <row r="35" spans="1:17" s="117" customFormat="1" ht="46.5" customHeight="1">
      <c r="A35" s="69"/>
      <c r="B35" s="69"/>
      <c r="C35" s="69"/>
      <c r="D35" s="69"/>
      <c r="E35" s="69"/>
      <c r="F35" s="69"/>
      <c r="G35" s="69"/>
      <c r="H35" s="69"/>
      <c r="I35" s="75" t="s">
        <v>305</v>
      </c>
      <c r="J35" s="19" t="s">
        <v>116</v>
      </c>
      <c r="K35" s="62">
        <v>54712.92</v>
      </c>
      <c r="L35" s="74">
        <v>0</v>
      </c>
      <c r="M35" s="74">
        <v>0</v>
      </c>
      <c r="N35" s="116">
        <f t="shared" si="0"/>
        <v>54712.92</v>
      </c>
      <c r="O35" s="60">
        <v>2015</v>
      </c>
      <c r="P35" s="57" t="s">
        <v>324</v>
      </c>
      <c r="Q35" s="118"/>
    </row>
    <row r="36" spans="1:17" s="117" customFormat="1" ht="27.75" customHeight="1">
      <c r="A36" s="69"/>
      <c r="B36" s="69"/>
      <c r="C36" s="69"/>
      <c r="D36" s="69"/>
      <c r="E36" s="69"/>
      <c r="F36" s="69"/>
      <c r="G36" s="69"/>
      <c r="H36" s="69"/>
      <c r="I36" s="75" t="s">
        <v>322</v>
      </c>
      <c r="J36" s="132" t="s">
        <v>113</v>
      </c>
      <c r="K36" s="60">
        <v>4000</v>
      </c>
      <c r="L36" s="74">
        <v>0</v>
      </c>
      <c r="M36" s="74">
        <v>0</v>
      </c>
      <c r="N36" s="116">
        <f t="shared" si="0"/>
        <v>4000</v>
      </c>
      <c r="O36" s="60">
        <v>2015</v>
      </c>
      <c r="P36" s="57"/>
      <c r="Q36" s="118"/>
    </row>
    <row r="37" spans="1:17" s="117" customFormat="1" ht="42.75" customHeight="1">
      <c r="A37" s="69"/>
      <c r="B37" s="69"/>
      <c r="C37" s="69"/>
      <c r="D37" s="69"/>
      <c r="E37" s="69"/>
      <c r="F37" s="69"/>
      <c r="G37" s="69"/>
      <c r="H37" s="69"/>
      <c r="I37" s="75" t="s">
        <v>330</v>
      </c>
      <c r="J37" s="19" t="s">
        <v>116</v>
      </c>
      <c r="K37" s="74">
        <v>0</v>
      </c>
      <c r="L37" s="81">
        <v>15325</v>
      </c>
      <c r="M37" s="74">
        <v>0</v>
      </c>
      <c r="N37" s="116">
        <f t="shared" si="0"/>
        <v>15325</v>
      </c>
      <c r="O37" s="60">
        <v>2016</v>
      </c>
      <c r="P37" s="57">
        <v>99225000</v>
      </c>
      <c r="Q37" s="118"/>
    </row>
    <row r="38" spans="1:17" s="117" customFormat="1" ht="27.75" customHeight="1">
      <c r="A38" s="69"/>
      <c r="B38" s="69"/>
      <c r="C38" s="69"/>
      <c r="D38" s="69"/>
      <c r="E38" s="69"/>
      <c r="F38" s="69"/>
      <c r="G38" s="69"/>
      <c r="H38" s="69"/>
      <c r="I38" s="75" t="s">
        <v>322</v>
      </c>
      <c r="J38" s="132" t="s">
        <v>113</v>
      </c>
      <c r="K38" s="74">
        <v>0</v>
      </c>
      <c r="L38" s="81">
        <v>2500</v>
      </c>
      <c r="M38" s="74">
        <v>0</v>
      </c>
      <c r="N38" s="116">
        <f t="shared" si="0"/>
        <v>2500</v>
      </c>
      <c r="O38" s="60">
        <v>2016</v>
      </c>
      <c r="P38" s="57"/>
      <c r="Q38" s="118"/>
    </row>
    <row r="39" spans="1:17" s="117" customFormat="1" ht="27.75" customHeight="1">
      <c r="A39" s="69"/>
      <c r="B39" s="69"/>
      <c r="C39" s="69"/>
      <c r="D39" s="69"/>
      <c r="E39" s="69"/>
      <c r="F39" s="69"/>
      <c r="G39" s="69"/>
      <c r="H39" s="69"/>
      <c r="I39" s="75" t="s">
        <v>328</v>
      </c>
      <c r="J39" s="19" t="s">
        <v>116</v>
      </c>
      <c r="K39" s="74">
        <v>0</v>
      </c>
      <c r="L39" s="81">
        <v>69684.16</v>
      </c>
      <c r="M39" s="74">
        <v>0</v>
      </c>
      <c r="N39" s="116">
        <f t="shared" si="0"/>
        <v>69684.16</v>
      </c>
      <c r="O39" s="60">
        <v>2016</v>
      </c>
      <c r="P39" s="57"/>
      <c r="Q39" s="118"/>
    </row>
    <row r="40" spans="1:17" s="117" customFormat="1" ht="27.75" customHeight="1">
      <c r="A40" s="69"/>
      <c r="B40" s="69"/>
      <c r="C40" s="69"/>
      <c r="D40" s="69"/>
      <c r="E40" s="69"/>
      <c r="F40" s="69"/>
      <c r="G40" s="69"/>
      <c r="H40" s="69"/>
      <c r="I40" s="75" t="s">
        <v>322</v>
      </c>
      <c r="J40" s="132" t="s">
        <v>113</v>
      </c>
      <c r="K40" s="74">
        <v>0</v>
      </c>
      <c r="L40" s="81">
        <v>1700</v>
      </c>
      <c r="M40" s="74">
        <v>0</v>
      </c>
      <c r="N40" s="116">
        <f t="shared" si="0"/>
        <v>1700</v>
      </c>
      <c r="O40" s="60">
        <v>2016</v>
      </c>
      <c r="P40" s="57"/>
      <c r="Q40" s="118"/>
    </row>
    <row r="41" spans="1:17" s="117" customFormat="1" ht="27.75" customHeight="1">
      <c r="A41" s="69"/>
      <c r="B41" s="69"/>
      <c r="C41" s="69"/>
      <c r="D41" s="69"/>
      <c r="E41" s="69"/>
      <c r="F41" s="69"/>
      <c r="G41" s="69"/>
      <c r="H41" s="69"/>
      <c r="I41" s="75" t="s">
        <v>307</v>
      </c>
      <c r="J41" s="19" t="s">
        <v>116</v>
      </c>
      <c r="K41" s="74">
        <v>0</v>
      </c>
      <c r="L41" s="81">
        <v>79929.55</v>
      </c>
      <c r="M41" s="74">
        <v>0</v>
      </c>
      <c r="N41" s="116">
        <f t="shared" si="0"/>
        <v>79929.55</v>
      </c>
      <c r="O41" s="60">
        <v>2016</v>
      </c>
      <c r="P41" s="57"/>
      <c r="Q41" s="118"/>
    </row>
    <row r="42" spans="1:17" s="117" customFormat="1" ht="27.75" customHeight="1">
      <c r="A42" s="69"/>
      <c r="B42" s="69"/>
      <c r="C42" s="69"/>
      <c r="D42" s="69"/>
      <c r="E42" s="69"/>
      <c r="F42" s="69"/>
      <c r="G42" s="69"/>
      <c r="H42" s="69"/>
      <c r="I42" s="75" t="s">
        <v>322</v>
      </c>
      <c r="J42" s="132" t="s">
        <v>113</v>
      </c>
      <c r="K42" s="74">
        <v>0</v>
      </c>
      <c r="L42" s="81">
        <v>2000</v>
      </c>
      <c r="M42" s="74">
        <v>0</v>
      </c>
      <c r="N42" s="116">
        <f t="shared" si="0"/>
        <v>2000</v>
      </c>
      <c r="O42" s="60">
        <v>2016</v>
      </c>
      <c r="P42" s="57"/>
      <c r="Q42" s="118"/>
    </row>
    <row r="43" spans="1:17" s="117" customFormat="1" ht="27.75" customHeight="1">
      <c r="A43" s="69"/>
      <c r="B43" s="69"/>
      <c r="C43" s="69"/>
      <c r="D43" s="69"/>
      <c r="E43" s="69"/>
      <c r="F43" s="69"/>
      <c r="G43" s="69"/>
      <c r="H43" s="69"/>
      <c r="I43" s="75" t="s">
        <v>308</v>
      </c>
      <c r="J43" s="19" t="s">
        <v>116</v>
      </c>
      <c r="K43" s="74">
        <v>0</v>
      </c>
      <c r="L43" s="81">
        <v>32611.2</v>
      </c>
      <c r="M43" s="81">
        <v>131388.8</v>
      </c>
      <c r="N43" s="116">
        <f t="shared" si="0"/>
        <v>164000</v>
      </c>
      <c r="O43" s="60">
        <v>1017</v>
      </c>
      <c r="P43" s="57"/>
      <c r="Q43" s="118"/>
    </row>
    <row r="44" spans="1:17" s="117" customFormat="1" ht="27.75" customHeight="1">
      <c r="A44" s="69"/>
      <c r="B44" s="69"/>
      <c r="C44" s="69"/>
      <c r="D44" s="69"/>
      <c r="E44" s="69"/>
      <c r="F44" s="69"/>
      <c r="G44" s="69"/>
      <c r="H44" s="69"/>
      <c r="I44" s="75" t="s">
        <v>322</v>
      </c>
      <c r="J44" s="132" t="s">
        <v>113</v>
      </c>
      <c r="K44" s="74">
        <v>0</v>
      </c>
      <c r="L44" s="74">
        <v>0</v>
      </c>
      <c r="M44" s="81">
        <v>4000</v>
      </c>
      <c r="N44" s="116">
        <f t="shared" si="0"/>
        <v>4000</v>
      </c>
      <c r="O44" s="60">
        <v>2017</v>
      </c>
      <c r="P44" s="57"/>
      <c r="Q44" s="118"/>
    </row>
    <row r="45" spans="1:17" s="117" customFormat="1" ht="27.75" customHeight="1">
      <c r="A45" s="69"/>
      <c r="B45" s="69"/>
      <c r="C45" s="69"/>
      <c r="D45" s="69"/>
      <c r="E45" s="69"/>
      <c r="F45" s="69"/>
      <c r="G45" s="69"/>
      <c r="H45" s="69"/>
      <c r="I45" s="75" t="s">
        <v>309</v>
      </c>
      <c r="J45" s="19" t="s">
        <v>116</v>
      </c>
      <c r="K45" s="74">
        <v>0</v>
      </c>
      <c r="L45" s="74">
        <v>0</v>
      </c>
      <c r="M45" s="81">
        <v>66161.11</v>
      </c>
      <c r="N45" s="116">
        <f t="shared" si="0"/>
        <v>66161.11</v>
      </c>
      <c r="O45" s="60">
        <v>2017</v>
      </c>
      <c r="P45" s="57"/>
      <c r="Q45" s="118"/>
    </row>
    <row r="46" spans="1:17" s="117" customFormat="1" ht="27.75" customHeight="1">
      <c r="A46" s="69"/>
      <c r="B46" s="69"/>
      <c r="C46" s="69"/>
      <c r="D46" s="69"/>
      <c r="E46" s="69"/>
      <c r="F46" s="69"/>
      <c r="G46" s="69"/>
      <c r="H46" s="69"/>
      <c r="I46" s="75" t="s">
        <v>322</v>
      </c>
      <c r="J46" s="132" t="s">
        <v>113</v>
      </c>
      <c r="K46" s="74">
        <v>0</v>
      </c>
      <c r="L46" s="74">
        <v>0</v>
      </c>
      <c r="M46" s="81">
        <v>0</v>
      </c>
      <c r="N46" s="74">
        <v>0</v>
      </c>
      <c r="O46" s="60">
        <v>2017</v>
      </c>
      <c r="P46" s="57"/>
      <c r="Q46" s="118"/>
    </row>
    <row r="47" spans="1:17" s="67" customFormat="1" ht="34.5" customHeight="1">
      <c r="A47" s="69" t="s">
        <v>230</v>
      </c>
      <c r="B47" s="69" t="s">
        <v>129</v>
      </c>
      <c r="C47" s="69">
        <v>1</v>
      </c>
      <c r="D47" s="69">
        <v>1</v>
      </c>
      <c r="E47" s="69">
        <v>1</v>
      </c>
      <c r="F47" s="69">
        <v>0</v>
      </c>
      <c r="G47" s="69">
        <v>2</v>
      </c>
      <c r="H47" s="69">
        <v>3</v>
      </c>
      <c r="I47" s="19" t="s">
        <v>311</v>
      </c>
      <c r="J47" s="19" t="s">
        <v>116</v>
      </c>
      <c r="K47" s="82">
        <v>175615.3</v>
      </c>
      <c r="L47" s="74">
        <v>199749.89</v>
      </c>
      <c r="M47" s="74">
        <v>199749.89</v>
      </c>
      <c r="N47" s="116">
        <f>K47+L47+M47</f>
        <v>575115.0800000001</v>
      </c>
      <c r="O47" s="60">
        <v>2016</v>
      </c>
      <c r="P47" s="57" t="s">
        <v>356</v>
      </c>
      <c r="Q47" s="123"/>
    </row>
    <row r="48" spans="1:17" ht="35.25" customHeight="1">
      <c r="A48" s="69" t="s">
        <v>230</v>
      </c>
      <c r="B48" s="69" t="s">
        <v>129</v>
      </c>
      <c r="C48" s="69">
        <v>1</v>
      </c>
      <c r="D48" s="69">
        <v>1</v>
      </c>
      <c r="E48" s="69">
        <v>1</v>
      </c>
      <c r="F48" s="69">
        <v>0</v>
      </c>
      <c r="G48" s="69">
        <v>2</v>
      </c>
      <c r="H48" s="69">
        <v>0</v>
      </c>
      <c r="I48" s="75" t="s">
        <v>163</v>
      </c>
      <c r="J48" s="132" t="s">
        <v>113</v>
      </c>
      <c r="K48" s="145">
        <v>7254</v>
      </c>
      <c r="L48" s="143">
        <v>6072.96</v>
      </c>
      <c r="M48" s="143">
        <v>0</v>
      </c>
      <c r="N48" s="146">
        <f>SUM(K48:L48)</f>
        <v>13326.96</v>
      </c>
      <c r="O48" s="60">
        <v>2016</v>
      </c>
      <c r="P48" s="57">
        <v>2015</v>
      </c>
      <c r="Q48" s="57">
        <v>2016</v>
      </c>
    </row>
    <row r="49" spans="1:17" s="67" customFormat="1" ht="45">
      <c r="A49" s="69" t="s">
        <v>230</v>
      </c>
      <c r="B49" s="69" t="s">
        <v>129</v>
      </c>
      <c r="C49" s="69">
        <v>1</v>
      </c>
      <c r="D49" s="69">
        <v>1</v>
      </c>
      <c r="E49" s="69">
        <v>1</v>
      </c>
      <c r="F49" s="69">
        <v>0</v>
      </c>
      <c r="G49" s="69">
        <v>3</v>
      </c>
      <c r="H49" s="69">
        <v>3</v>
      </c>
      <c r="I49" s="19" t="s">
        <v>164</v>
      </c>
      <c r="J49" s="19" t="s">
        <v>116</v>
      </c>
      <c r="K49" s="74">
        <v>10000</v>
      </c>
      <c r="L49" s="74">
        <v>10000</v>
      </c>
      <c r="M49" s="74">
        <v>10000</v>
      </c>
      <c r="N49" s="81">
        <f>SUM(K49:M49)</f>
        <v>30000</v>
      </c>
      <c r="O49" s="60">
        <v>2017</v>
      </c>
      <c r="P49" s="136">
        <f>K49+K35+K33+K31+K30</f>
        <v>103915.30000000002</v>
      </c>
      <c r="Q49" s="140">
        <f>L37+L39+L41+L43+L49</f>
        <v>207549.91000000003</v>
      </c>
    </row>
    <row r="50" spans="1:15" ht="54" customHeight="1">
      <c r="A50" s="69" t="s">
        <v>230</v>
      </c>
      <c r="B50" s="69" t="s">
        <v>129</v>
      </c>
      <c r="C50" s="69">
        <v>1</v>
      </c>
      <c r="D50" s="69">
        <v>1</v>
      </c>
      <c r="E50" s="69">
        <v>1</v>
      </c>
      <c r="F50" s="69">
        <v>0</v>
      </c>
      <c r="G50" s="69">
        <v>3</v>
      </c>
      <c r="H50" s="69">
        <v>0</v>
      </c>
      <c r="I50" s="75" t="s">
        <v>165</v>
      </c>
      <c r="J50" s="19" t="s">
        <v>117</v>
      </c>
      <c r="K50" s="60">
        <v>3</v>
      </c>
      <c r="L50" s="81">
        <v>6</v>
      </c>
      <c r="M50" s="81">
        <v>3</v>
      </c>
      <c r="N50" s="60">
        <f>SUM(K50:M50)</f>
        <v>12</v>
      </c>
      <c r="O50" s="60">
        <v>2016</v>
      </c>
    </row>
    <row r="51" spans="1:15" ht="33.75" customHeight="1">
      <c r="A51" s="69"/>
      <c r="B51" s="69"/>
      <c r="C51" s="69"/>
      <c r="D51" s="69"/>
      <c r="E51" s="69"/>
      <c r="F51" s="69"/>
      <c r="G51" s="69"/>
      <c r="H51" s="69"/>
      <c r="I51" s="75" t="s">
        <v>329</v>
      </c>
      <c r="J51" s="19" t="s">
        <v>116</v>
      </c>
      <c r="K51" s="60">
        <v>3000</v>
      </c>
      <c r="L51" s="81">
        <v>2200</v>
      </c>
      <c r="M51" s="81">
        <v>2200</v>
      </c>
      <c r="N51" s="60">
        <f>K51+L51+M51</f>
        <v>7400</v>
      </c>
      <c r="O51" s="60"/>
    </row>
    <row r="52" spans="1:15" ht="33.75" customHeight="1">
      <c r="A52" s="69"/>
      <c r="B52" s="69"/>
      <c r="C52" s="69"/>
      <c r="D52" s="69"/>
      <c r="E52" s="69"/>
      <c r="F52" s="69"/>
      <c r="G52" s="69"/>
      <c r="H52" s="69"/>
      <c r="I52" s="75" t="s">
        <v>171</v>
      </c>
      <c r="J52" s="19"/>
      <c r="K52" s="60"/>
      <c r="L52" s="81"/>
      <c r="M52" s="81"/>
      <c r="N52" s="60"/>
      <c r="O52" s="60"/>
    </row>
    <row r="53" spans="1:15" ht="64.5" customHeight="1">
      <c r="A53" s="69" t="s">
        <v>230</v>
      </c>
      <c r="B53" s="69" t="s">
        <v>129</v>
      </c>
      <c r="C53" s="69">
        <v>2</v>
      </c>
      <c r="D53" s="69">
        <v>1</v>
      </c>
      <c r="E53" s="69">
        <v>0</v>
      </c>
      <c r="F53" s="69">
        <v>0</v>
      </c>
      <c r="G53" s="69">
        <v>0</v>
      </c>
      <c r="H53" s="69">
        <v>0</v>
      </c>
      <c r="I53" s="86" t="s">
        <v>275</v>
      </c>
      <c r="J53" s="86" t="s">
        <v>116</v>
      </c>
      <c r="K53" s="88">
        <f>K54+K86</f>
        <v>235866.99</v>
      </c>
      <c r="L53" s="88">
        <f>L54+L86</f>
        <v>72825.08</v>
      </c>
      <c r="M53" s="88">
        <f>M54+M86</f>
        <v>8900</v>
      </c>
      <c r="N53" s="87">
        <f>K53+L53+M53</f>
        <v>317592.07</v>
      </c>
      <c r="O53" s="60">
        <v>2016</v>
      </c>
    </row>
    <row r="54" spans="1:15" ht="60" customHeight="1">
      <c r="A54" s="69" t="s">
        <v>230</v>
      </c>
      <c r="B54" s="69" t="s">
        <v>129</v>
      </c>
      <c r="C54" s="69">
        <v>2</v>
      </c>
      <c r="D54" s="69">
        <v>1</v>
      </c>
      <c r="E54" s="69">
        <v>1</v>
      </c>
      <c r="F54" s="69">
        <v>0</v>
      </c>
      <c r="G54" s="69">
        <v>0</v>
      </c>
      <c r="H54" s="69">
        <v>0</v>
      </c>
      <c r="I54" s="75" t="s">
        <v>267</v>
      </c>
      <c r="J54" s="19" t="s">
        <v>116</v>
      </c>
      <c r="K54" s="81">
        <f>K57+K62+K66+K68+K73+K75+K77+K82</f>
        <v>185866.99</v>
      </c>
      <c r="L54" s="81">
        <f>L57+L62+L66+L68+L73+L75+L77+L82</f>
        <v>60225.08</v>
      </c>
      <c r="M54" s="81">
        <f>M57+M62+M66+M68+M73+M75+M77+M82+M98</f>
        <v>8900</v>
      </c>
      <c r="N54" s="81">
        <f>K54+L54+M54</f>
        <v>254992.07</v>
      </c>
      <c r="O54" s="60">
        <v>2015</v>
      </c>
    </row>
    <row r="55" spans="1:15" ht="30">
      <c r="A55" s="69" t="s">
        <v>230</v>
      </c>
      <c r="B55" s="69" t="s">
        <v>129</v>
      </c>
      <c r="C55" s="69">
        <v>2</v>
      </c>
      <c r="D55" s="69">
        <v>1</v>
      </c>
      <c r="E55" s="69">
        <v>1</v>
      </c>
      <c r="F55" s="69">
        <v>0</v>
      </c>
      <c r="G55" s="69">
        <v>0</v>
      </c>
      <c r="H55" s="69">
        <v>0</v>
      </c>
      <c r="I55" s="75" t="s">
        <v>268</v>
      </c>
      <c r="J55" s="19" t="s">
        <v>152</v>
      </c>
      <c r="K55" s="60">
        <v>8.2</v>
      </c>
      <c r="L55" s="81">
        <v>8.2</v>
      </c>
      <c r="M55" s="74">
        <f aca="true" t="shared" si="1" ref="M55:M60">M56+M88</f>
        <v>0</v>
      </c>
      <c r="N55" s="60">
        <f>L55</f>
        <v>8.2</v>
      </c>
      <c r="O55" s="60">
        <v>2015</v>
      </c>
    </row>
    <row r="56" spans="1:15" ht="85.5" customHeight="1">
      <c r="A56" s="69" t="s">
        <v>230</v>
      </c>
      <c r="B56" s="69" t="s">
        <v>129</v>
      </c>
      <c r="C56" s="69">
        <v>2</v>
      </c>
      <c r="D56" s="69">
        <v>1</v>
      </c>
      <c r="E56" s="69">
        <v>1</v>
      </c>
      <c r="F56" s="69">
        <v>0</v>
      </c>
      <c r="G56" s="69">
        <v>0</v>
      </c>
      <c r="H56" s="69">
        <v>0</v>
      </c>
      <c r="I56" s="75" t="s">
        <v>269</v>
      </c>
      <c r="J56" s="19" t="s">
        <v>153</v>
      </c>
      <c r="K56" s="60">
        <v>0.525</v>
      </c>
      <c r="L56" s="81">
        <v>0.526</v>
      </c>
      <c r="M56" s="74">
        <f t="shared" si="1"/>
        <v>0</v>
      </c>
      <c r="N56" s="60">
        <f>L56</f>
        <v>0.526</v>
      </c>
      <c r="O56" s="60">
        <v>2016</v>
      </c>
    </row>
    <row r="57" spans="1:15" ht="30">
      <c r="A57" s="69" t="s">
        <v>230</v>
      </c>
      <c r="B57" s="69" t="s">
        <v>129</v>
      </c>
      <c r="C57" s="69">
        <v>2</v>
      </c>
      <c r="D57" s="69">
        <v>1</v>
      </c>
      <c r="E57" s="69">
        <v>1</v>
      </c>
      <c r="F57" s="69">
        <v>0</v>
      </c>
      <c r="G57" s="69">
        <v>1</v>
      </c>
      <c r="H57" s="69">
        <v>3</v>
      </c>
      <c r="I57" s="19" t="s">
        <v>331</v>
      </c>
      <c r="J57" s="19" t="s">
        <v>116</v>
      </c>
      <c r="K57" s="74">
        <f>96132.69+15600</f>
        <v>111732.69</v>
      </c>
      <c r="L57" s="74">
        <v>0</v>
      </c>
      <c r="M57" s="74">
        <f t="shared" si="1"/>
        <v>0</v>
      </c>
      <c r="N57" s="81">
        <f>SUM(K57:L57)</f>
        <v>111732.69</v>
      </c>
      <c r="O57" s="60">
        <v>2015</v>
      </c>
    </row>
    <row r="58" spans="1:16" s="124" customFormat="1" ht="30">
      <c r="A58" s="69"/>
      <c r="B58" s="69"/>
      <c r="C58" s="69"/>
      <c r="D58" s="69"/>
      <c r="E58" s="69"/>
      <c r="F58" s="69"/>
      <c r="G58" s="69"/>
      <c r="H58" s="69"/>
      <c r="I58" s="75" t="s">
        <v>332</v>
      </c>
      <c r="J58" s="19" t="s">
        <v>116</v>
      </c>
      <c r="K58" s="74">
        <f>96132.69</f>
        <v>96132.69</v>
      </c>
      <c r="L58" s="74"/>
      <c r="M58" s="74">
        <f t="shared" si="1"/>
        <v>0</v>
      </c>
      <c r="N58" s="81">
        <f>SUM(K58:L58)</f>
        <v>96132.69</v>
      </c>
      <c r="O58" s="60"/>
      <c r="P58" s="57"/>
    </row>
    <row r="59" spans="1:15" ht="15">
      <c r="A59" s="69" t="s">
        <v>230</v>
      </c>
      <c r="B59" s="69" t="s">
        <v>129</v>
      </c>
      <c r="C59" s="69">
        <v>2</v>
      </c>
      <c r="D59" s="69">
        <v>1</v>
      </c>
      <c r="E59" s="69">
        <v>1</v>
      </c>
      <c r="F59" s="69">
        <v>0</v>
      </c>
      <c r="G59" s="69">
        <v>1</v>
      </c>
      <c r="H59" s="69">
        <v>0</v>
      </c>
      <c r="I59" s="75" t="s">
        <v>166</v>
      </c>
      <c r="J59" s="19" t="s">
        <v>118</v>
      </c>
      <c r="K59" s="60">
        <v>11843</v>
      </c>
      <c r="L59" s="81">
        <v>0</v>
      </c>
      <c r="M59" s="74">
        <f t="shared" si="1"/>
        <v>0</v>
      </c>
      <c r="N59" s="60">
        <f>K59</f>
        <v>11843</v>
      </c>
      <c r="O59" s="60">
        <v>2015</v>
      </c>
    </row>
    <row r="60" spans="1:16" s="124" customFormat="1" ht="60">
      <c r="A60" s="69"/>
      <c r="B60" s="69"/>
      <c r="C60" s="69"/>
      <c r="D60" s="69"/>
      <c r="E60" s="69"/>
      <c r="F60" s="69"/>
      <c r="G60" s="69"/>
      <c r="H60" s="69"/>
      <c r="I60" s="75" t="s">
        <v>239</v>
      </c>
      <c r="J60" s="19" t="s">
        <v>116</v>
      </c>
      <c r="K60" s="63">
        <v>15600</v>
      </c>
      <c r="L60" s="81">
        <v>0</v>
      </c>
      <c r="M60" s="74">
        <f t="shared" si="1"/>
        <v>0</v>
      </c>
      <c r="N60" s="63">
        <f>K60+L60+M60</f>
        <v>15600</v>
      </c>
      <c r="O60" s="60">
        <v>2014</v>
      </c>
      <c r="P60" s="57"/>
    </row>
    <row r="61" spans="1:15" ht="30">
      <c r="A61" s="69"/>
      <c r="B61" s="69"/>
      <c r="C61" s="69"/>
      <c r="D61" s="69"/>
      <c r="E61" s="69"/>
      <c r="F61" s="69"/>
      <c r="G61" s="69"/>
      <c r="H61" s="69"/>
      <c r="I61" s="75" t="s">
        <v>238</v>
      </c>
      <c r="J61" s="50" t="s">
        <v>237</v>
      </c>
      <c r="K61" s="72">
        <v>318.62</v>
      </c>
      <c r="L61" s="81">
        <v>0</v>
      </c>
      <c r="M61" s="74">
        <v>0</v>
      </c>
      <c r="N61" s="63">
        <f>K61+L61+M61</f>
        <v>318.62</v>
      </c>
      <c r="O61" s="60">
        <v>2015</v>
      </c>
    </row>
    <row r="62" spans="1:16" s="124" customFormat="1" ht="22.5" customHeight="1">
      <c r="A62" s="69" t="s">
        <v>230</v>
      </c>
      <c r="B62" s="69" t="s">
        <v>129</v>
      </c>
      <c r="C62" s="69">
        <v>2</v>
      </c>
      <c r="D62" s="69">
        <v>1</v>
      </c>
      <c r="E62" s="69">
        <v>2</v>
      </c>
      <c r="F62" s="69">
        <v>0</v>
      </c>
      <c r="G62" s="69">
        <v>2</v>
      </c>
      <c r="H62" s="69">
        <v>3</v>
      </c>
      <c r="I62" s="19" t="s">
        <v>167</v>
      </c>
      <c r="J62" s="19" t="s">
        <v>116</v>
      </c>
      <c r="K62" s="74">
        <v>48125</v>
      </c>
      <c r="L62" s="74">
        <v>33225.04</v>
      </c>
      <c r="M62" s="74">
        <v>0</v>
      </c>
      <c r="N62" s="81">
        <f>SUM(K62:L62)</f>
        <v>81350.04000000001</v>
      </c>
      <c r="O62" s="60">
        <v>2016</v>
      </c>
      <c r="P62" s="57"/>
    </row>
    <row r="63" spans="1:15" ht="68.25" customHeight="1">
      <c r="A63" s="69"/>
      <c r="B63" s="69"/>
      <c r="C63" s="69"/>
      <c r="D63" s="69"/>
      <c r="E63" s="69"/>
      <c r="F63" s="69"/>
      <c r="G63" s="69"/>
      <c r="H63" s="69"/>
      <c r="I63" s="75" t="s">
        <v>333</v>
      </c>
      <c r="J63" s="19" t="s">
        <v>116</v>
      </c>
      <c r="K63" s="74">
        <v>48125</v>
      </c>
      <c r="L63" s="74">
        <v>33225.04</v>
      </c>
      <c r="M63" s="74">
        <v>0</v>
      </c>
      <c r="N63" s="81">
        <f>SUM(K63:L63)</f>
        <v>81350.04000000001</v>
      </c>
      <c r="O63" s="60">
        <v>2016</v>
      </c>
    </row>
    <row r="64" spans="1:15" ht="34.5" customHeight="1">
      <c r="A64" s="69"/>
      <c r="B64" s="69"/>
      <c r="C64" s="69"/>
      <c r="D64" s="69"/>
      <c r="E64" s="69"/>
      <c r="F64" s="69"/>
      <c r="G64" s="69"/>
      <c r="H64" s="69"/>
      <c r="I64" s="75" t="s">
        <v>334</v>
      </c>
      <c r="J64" s="19"/>
      <c r="K64" s="74"/>
      <c r="L64" s="74"/>
      <c r="M64" s="74"/>
      <c r="N64" s="81"/>
      <c r="O64" s="60"/>
    </row>
    <row r="65" spans="1:15" ht="30" customHeight="1">
      <c r="A65" s="69" t="s">
        <v>230</v>
      </c>
      <c r="B65" s="69" t="s">
        <v>129</v>
      </c>
      <c r="C65" s="69">
        <v>2</v>
      </c>
      <c r="D65" s="69">
        <v>1</v>
      </c>
      <c r="E65" s="69">
        <v>2</v>
      </c>
      <c r="F65" s="69">
        <v>0</v>
      </c>
      <c r="G65" s="69">
        <v>2</v>
      </c>
      <c r="H65" s="69">
        <v>0</v>
      </c>
      <c r="I65" s="75" t="s">
        <v>166</v>
      </c>
      <c r="J65" s="19" t="s">
        <v>118</v>
      </c>
      <c r="K65" s="60">
        <v>112.1</v>
      </c>
      <c r="L65" s="81">
        <v>93.5</v>
      </c>
      <c r="M65" s="81">
        <v>0</v>
      </c>
      <c r="N65" s="60">
        <f>SUM(K65:L65)</f>
        <v>205.6</v>
      </c>
      <c r="O65" s="60">
        <v>2016</v>
      </c>
    </row>
    <row r="66" spans="1:16" s="124" customFormat="1" ht="45">
      <c r="A66" s="69" t="s">
        <v>230</v>
      </c>
      <c r="B66" s="69" t="s">
        <v>129</v>
      </c>
      <c r="C66" s="69">
        <v>2</v>
      </c>
      <c r="D66" s="69">
        <v>1</v>
      </c>
      <c r="E66" s="69">
        <v>2</v>
      </c>
      <c r="F66" s="69">
        <v>0</v>
      </c>
      <c r="G66" s="69">
        <v>3</v>
      </c>
      <c r="H66" s="69">
        <v>3</v>
      </c>
      <c r="I66" s="19" t="s">
        <v>168</v>
      </c>
      <c r="J66" s="19" t="s">
        <v>116</v>
      </c>
      <c r="K66" s="74">
        <v>0</v>
      </c>
      <c r="L66" s="74">
        <v>100</v>
      </c>
      <c r="M66" s="74">
        <v>0</v>
      </c>
      <c r="N66" s="81">
        <f>SUM(K66:L66)</f>
        <v>100</v>
      </c>
      <c r="O66" s="60">
        <v>2016</v>
      </c>
      <c r="P66" s="57"/>
    </row>
    <row r="67" spans="1:15" ht="48" customHeight="1">
      <c r="A67" s="69" t="s">
        <v>230</v>
      </c>
      <c r="B67" s="69" t="s">
        <v>129</v>
      </c>
      <c r="C67" s="69">
        <v>2</v>
      </c>
      <c r="D67" s="69">
        <v>1</v>
      </c>
      <c r="E67" s="69">
        <v>2</v>
      </c>
      <c r="F67" s="69">
        <v>0</v>
      </c>
      <c r="G67" s="69">
        <v>3</v>
      </c>
      <c r="H67" s="69">
        <v>0</v>
      </c>
      <c r="I67" s="75" t="s">
        <v>169</v>
      </c>
      <c r="J67" s="19" t="s">
        <v>117</v>
      </c>
      <c r="K67" s="60">
        <v>0</v>
      </c>
      <c r="L67" s="81">
        <v>1</v>
      </c>
      <c r="M67" s="81">
        <v>0</v>
      </c>
      <c r="N67" s="60">
        <f>SUM(K67:L67)</f>
        <v>1</v>
      </c>
      <c r="O67" s="60">
        <v>2016</v>
      </c>
    </row>
    <row r="68" spans="1:16" s="124" customFormat="1" ht="19.5" customHeight="1">
      <c r="A68" s="69" t="s">
        <v>230</v>
      </c>
      <c r="B68" s="69" t="s">
        <v>129</v>
      </c>
      <c r="C68" s="69">
        <v>2</v>
      </c>
      <c r="D68" s="69">
        <v>1</v>
      </c>
      <c r="E68" s="69">
        <v>2</v>
      </c>
      <c r="F68" s="69">
        <v>0</v>
      </c>
      <c r="G68" s="69">
        <v>4</v>
      </c>
      <c r="H68" s="69">
        <v>3</v>
      </c>
      <c r="I68" s="19" t="s">
        <v>170</v>
      </c>
      <c r="J68" s="19" t="s">
        <v>116</v>
      </c>
      <c r="K68" s="74">
        <v>0</v>
      </c>
      <c r="L68" s="74">
        <v>10000</v>
      </c>
      <c r="M68" s="74">
        <v>0</v>
      </c>
      <c r="N68" s="81">
        <f>SUM(K68:L68)</f>
        <v>10000</v>
      </c>
      <c r="O68" s="60">
        <v>2016</v>
      </c>
      <c r="P68" s="57"/>
    </row>
    <row r="69" spans="1:15" ht="49.5" customHeight="1">
      <c r="A69" s="69"/>
      <c r="B69" s="69"/>
      <c r="C69" s="69"/>
      <c r="D69" s="69"/>
      <c r="E69" s="69"/>
      <c r="F69" s="69"/>
      <c r="G69" s="69"/>
      <c r="H69" s="69"/>
      <c r="I69" s="75" t="s">
        <v>335</v>
      </c>
      <c r="J69" s="19"/>
      <c r="K69" s="74">
        <v>0</v>
      </c>
      <c r="L69" s="74">
        <v>0</v>
      </c>
      <c r="M69" s="74">
        <v>0</v>
      </c>
      <c r="N69" s="74">
        <v>0</v>
      </c>
      <c r="O69" s="60"/>
    </row>
    <row r="70" spans="1:15" ht="48" customHeight="1">
      <c r="A70" s="69"/>
      <c r="B70" s="69"/>
      <c r="C70" s="69"/>
      <c r="D70" s="69"/>
      <c r="E70" s="69"/>
      <c r="F70" s="69"/>
      <c r="G70" s="69"/>
      <c r="H70" s="69"/>
      <c r="I70" s="75" t="s">
        <v>336</v>
      </c>
      <c r="J70" s="19"/>
      <c r="K70" s="74">
        <v>0</v>
      </c>
      <c r="L70" s="74">
        <v>0</v>
      </c>
      <c r="M70" s="74">
        <v>0</v>
      </c>
      <c r="N70" s="74">
        <v>0</v>
      </c>
      <c r="O70" s="60"/>
    </row>
    <row r="71" spans="1:15" ht="46.5" customHeight="1">
      <c r="A71" s="69"/>
      <c r="B71" s="69"/>
      <c r="C71" s="69"/>
      <c r="D71" s="69"/>
      <c r="E71" s="69"/>
      <c r="F71" s="69"/>
      <c r="G71" s="69"/>
      <c r="H71" s="69"/>
      <c r="I71" s="75" t="s">
        <v>337</v>
      </c>
      <c r="J71" s="19"/>
      <c r="K71" s="74">
        <v>0</v>
      </c>
      <c r="L71" s="74">
        <v>0</v>
      </c>
      <c r="M71" s="74">
        <v>0</v>
      </c>
      <c r="N71" s="74">
        <v>0</v>
      </c>
      <c r="O71" s="60"/>
    </row>
    <row r="72" spans="1:15" ht="19.5" customHeight="1">
      <c r="A72" s="69" t="s">
        <v>230</v>
      </c>
      <c r="B72" s="69" t="s">
        <v>129</v>
      </c>
      <c r="C72" s="69">
        <v>2</v>
      </c>
      <c r="D72" s="69">
        <v>1</v>
      </c>
      <c r="E72" s="69">
        <v>2</v>
      </c>
      <c r="F72" s="69">
        <v>0</v>
      </c>
      <c r="G72" s="69">
        <v>4</v>
      </c>
      <c r="H72" s="69">
        <v>0</v>
      </c>
      <c r="I72" s="75" t="s">
        <v>171</v>
      </c>
      <c r="J72" s="19" t="s">
        <v>117</v>
      </c>
      <c r="K72" s="60">
        <v>6</v>
      </c>
      <c r="L72" s="81">
        <v>12</v>
      </c>
      <c r="M72" s="81"/>
      <c r="N72" s="60">
        <f>SUM(K72:L72)</f>
        <v>18</v>
      </c>
      <c r="O72" s="60">
        <v>2016</v>
      </c>
    </row>
    <row r="73" spans="1:15" ht="45">
      <c r="A73" s="69" t="s">
        <v>230</v>
      </c>
      <c r="B73" s="69" t="s">
        <v>129</v>
      </c>
      <c r="C73" s="69">
        <v>2</v>
      </c>
      <c r="D73" s="69">
        <v>1</v>
      </c>
      <c r="E73" s="69">
        <v>2</v>
      </c>
      <c r="F73" s="69">
        <v>0</v>
      </c>
      <c r="G73" s="69">
        <v>5</v>
      </c>
      <c r="H73" s="69">
        <v>3</v>
      </c>
      <c r="I73" s="19" t="s">
        <v>172</v>
      </c>
      <c r="J73" s="19" t="s">
        <v>116</v>
      </c>
      <c r="K73" s="74">
        <v>0</v>
      </c>
      <c r="L73" s="74">
        <v>0</v>
      </c>
      <c r="M73" s="74">
        <v>0</v>
      </c>
      <c r="N73" s="81">
        <f>SUM(K73:L73)</f>
        <v>0</v>
      </c>
      <c r="O73" s="60">
        <v>2014</v>
      </c>
    </row>
    <row r="74" spans="1:15" ht="19.5" customHeight="1">
      <c r="A74" s="69" t="s">
        <v>230</v>
      </c>
      <c r="B74" s="69" t="s">
        <v>129</v>
      </c>
      <c r="C74" s="69">
        <v>2</v>
      </c>
      <c r="D74" s="69">
        <v>1</v>
      </c>
      <c r="E74" s="69">
        <v>2</v>
      </c>
      <c r="F74" s="69">
        <v>0</v>
      </c>
      <c r="G74" s="69">
        <v>5</v>
      </c>
      <c r="H74" s="69">
        <v>0</v>
      </c>
      <c r="I74" s="75" t="s">
        <v>173</v>
      </c>
      <c r="J74" s="19" t="s">
        <v>120</v>
      </c>
      <c r="K74" s="60">
        <v>0</v>
      </c>
      <c r="L74" s="81">
        <v>0</v>
      </c>
      <c r="M74" s="81"/>
      <c r="N74" s="60">
        <f>SUM(K74:L74)</f>
        <v>0</v>
      </c>
      <c r="O74" s="60">
        <v>2014</v>
      </c>
    </row>
    <row r="75" spans="1:16" s="66" customFormat="1" ht="45">
      <c r="A75" s="69" t="s">
        <v>230</v>
      </c>
      <c r="B75" s="69" t="s">
        <v>129</v>
      </c>
      <c r="C75" s="69">
        <v>2</v>
      </c>
      <c r="D75" s="69">
        <v>1</v>
      </c>
      <c r="E75" s="69">
        <v>2</v>
      </c>
      <c r="F75" s="69">
        <v>0</v>
      </c>
      <c r="G75" s="69">
        <v>6</v>
      </c>
      <c r="H75" s="69">
        <v>0</v>
      </c>
      <c r="I75" s="19" t="s">
        <v>174</v>
      </c>
      <c r="J75" s="19" t="s">
        <v>116</v>
      </c>
      <c r="K75" s="74">
        <v>0</v>
      </c>
      <c r="L75" s="74">
        <v>0</v>
      </c>
      <c r="M75" s="74">
        <v>2000</v>
      </c>
      <c r="N75" s="81">
        <f>SUM(K75:M75)</f>
        <v>2000</v>
      </c>
      <c r="O75" s="60">
        <v>2017</v>
      </c>
      <c r="P75" s="57"/>
    </row>
    <row r="76" spans="1:15" ht="17.25" customHeight="1">
      <c r="A76" s="69" t="s">
        <v>230</v>
      </c>
      <c r="B76" s="69" t="s">
        <v>129</v>
      </c>
      <c r="C76" s="69">
        <v>2</v>
      </c>
      <c r="D76" s="69">
        <v>1</v>
      </c>
      <c r="E76" s="69">
        <v>2</v>
      </c>
      <c r="F76" s="69">
        <v>0</v>
      </c>
      <c r="G76" s="69">
        <v>6</v>
      </c>
      <c r="H76" s="69">
        <v>0</v>
      </c>
      <c r="I76" s="75" t="s">
        <v>173</v>
      </c>
      <c r="J76" s="19" t="s">
        <v>117</v>
      </c>
      <c r="K76" s="60">
        <v>0</v>
      </c>
      <c r="L76" s="81">
        <v>0</v>
      </c>
      <c r="M76" s="81">
        <v>1</v>
      </c>
      <c r="N76" s="60">
        <v>1</v>
      </c>
      <c r="O76" s="60">
        <v>2014</v>
      </c>
    </row>
    <row r="77" spans="1:16" s="124" customFormat="1" ht="90">
      <c r="A77" s="69" t="s">
        <v>230</v>
      </c>
      <c r="B77" s="69" t="s">
        <v>129</v>
      </c>
      <c r="C77" s="69">
        <v>2</v>
      </c>
      <c r="D77" s="69">
        <v>1</v>
      </c>
      <c r="E77" s="69">
        <v>2</v>
      </c>
      <c r="F77" s="69">
        <v>0</v>
      </c>
      <c r="G77" s="69">
        <v>7</v>
      </c>
      <c r="H77" s="69">
        <v>3</v>
      </c>
      <c r="I77" s="19" t="s">
        <v>175</v>
      </c>
      <c r="J77" s="19" t="s">
        <v>116</v>
      </c>
      <c r="K77" s="74">
        <v>19109.3</v>
      </c>
      <c r="L77" s="74">
        <v>10000</v>
      </c>
      <c r="M77" s="74">
        <v>0</v>
      </c>
      <c r="N77" s="81">
        <f>SUM(K77:L77)</f>
        <v>29109.3</v>
      </c>
      <c r="O77" s="60">
        <v>2016</v>
      </c>
      <c r="P77" s="57"/>
    </row>
    <row r="78" spans="1:15" ht="30">
      <c r="A78" s="69"/>
      <c r="B78" s="69"/>
      <c r="C78" s="69"/>
      <c r="D78" s="69"/>
      <c r="E78" s="69"/>
      <c r="F78" s="69"/>
      <c r="G78" s="69"/>
      <c r="H78" s="69"/>
      <c r="I78" s="75" t="s">
        <v>340</v>
      </c>
      <c r="J78" s="19" t="s">
        <v>116</v>
      </c>
      <c r="K78" s="74">
        <v>10000</v>
      </c>
      <c r="L78" s="74">
        <v>10000</v>
      </c>
      <c r="M78" s="74">
        <v>0</v>
      </c>
      <c r="N78" s="81"/>
      <c r="O78" s="60">
        <v>2016</v>
      </c>
    </row>
    <row r="79" spans="1:15" ht="30">
      <c r="A79" s="69"/>
      <c r="B79" s="69"/>
      <c r="C79" s="69"/>
      <c r="D79" s="69"/>
      <c r="E79" s="69"/>
      <c r="F79" s="69"/>
      <c r="G79" s="69"/>
      <c r="H79" s="69"/>
      <c r="I79" s="75" t="s">
        <v>341</v>
      </c>
      <c r="J79" s="19" t="s">
        <v>116</v>
      </c>
      <c r="K79" s="74">
        <v>9109.3</v>
      </c>
      <c r="L79" s="74">
        <v>0</v>
      </c>
      <c r="M79" s="74">
        <v>0</v>
      </c>
      <c r="N79" s="81"/>
      <c r="O79" s="60">
        <v>2016</v>
      </c>
    </row>
    <row r="80" spans="1:15" ht="15">
      <c r="A80" s="69" t="s">
        <v>230</v>
      </c>
      <c r="B80" s="69" t="s">
        <v>129</v>
      </c>
      <c r="C80" s="69">
        <v>2</v>
      </c>
      <c r="D80" s="69">
        <v>1</v>
      </c>
      <c r="E80" s="69">
        <v>2</v>
      </c>
      <c r="F80" s="69">
        <v>0</v>
      </c>
      <c r="G80" s="69">
        <v>7</v>
      </c>
      <c r="H80" s="69">
        <v>0</v>
      </c>
      <c r="I80" s="75" t="s">
        <v>176</v>
      </c>
      <c r="J80" s="19" t="s">
        <v>117</v>
      </c>
      <c r="K80" s="60">
        <v>2</v>
      </c>
      <c r="L80" s="81">
        <v>0</v>
      </c>
      <c r="M80" s="81"/>
      <c r="N80" s="60">
        <f>SUM(K80:L80)</f>
        <v>2</v>
      </c>
      <c r="O80" s="60">
        <v>2015</v>
      </c>
    </row>
    <row r="81" spans="1:15" ht="30">
      <c r="A81" s="69" t="s">
        <v>230</v>
      </c>
      <c r="B81" s="69" t="s">
        <v>129</v>
      </c>
      <c r="C81" s="69">
        <v>2</v>
      </c>
      <c r="D81" s="69">
        <v>1</v>
      </c>
      <c r="E81" s="69">
        <v>2</v>
      </c>
      <c r="F81" s="69">
        <v>0</v>
      </c>
      <c r="G81" s="69">
        <v>7</v>
      </c>
      <c r="H81" s="69">
        <v>0</v>
      </c>
      <c r="I81" s="75" t="s">
        <v>177</v>
      </c>
      <c r="J81" s="29" t="s">
        <v>117</v>
      </c>
      <c r="K81" s="60">
        <v>0</v>
      </c>
      <c r="L81" s="81">
        <v>2</v>
      </c>
      <c r="M81" s="81"/>
      <c r="N81" s="60">
        <f>SUM(K81:L81)</f>
        <v>2</v>
      </c>
      <c r="O81" s="60">
        <v>2016</v>
      </c>
    </row>
    <row r="82" spans="1:16" s="124" customFormat="1" ht="45">
      <c r="A82" s="69" t="s">
        <v>230</v>
      </c>
      <c r="B82" s="69" t="s">
        <v>129</v>
      </c>
      <c r="C82" s="69">
        <v>2</v>
      </c>
      <c r="D82" s="69">
        <v>1</v>
      </c>
      <c r="E82" s="69">
        <v>2</v>
      </c>
      <c r="F82" s="69">
        <v>0</v>
      </c>
      <c r="G82" s="69">
        <v>8</v>
      </c>
      <c r="H82" s="69">
        <v>3</v>
      </c>
      <c r="I82" s="75" t="s">
        <v>234</v>
      </c>
      <c r="J82" s="19" t="s">
        <v>116</v>
      </c>
      <c r="K82" s="60">
        <v>6900</v>
      </c>
      <c r="L82" s="120">
        <v>6900.04</v>
      </c>
      <c r="M82" s="120">
        <v>6900</v>
      </c>
      <c r="N82" s="62">
        <f>K82+L82+M82</f>
        <v>20700.04</v>
      </c>
      <c r="O82" s="60">
        <v>2016</v>
      </c>
      <c r="P82" s="57"/>
    </row>
    <row r="83" spans="1:15" ht="30">
      <c r="A83" s="69" t="s">
        <v>230</v>
      </c>
      <c r="B83" s="69" t="s">
        <v>129</v>
      </c>
      <c r="C83" s="69">
        <v>2</v>
      </c>
      <c r="D83" s="69">
        <v>1</v>
      </c>
      <c r="E83" s="69">
        <v>2</v>
      </c>
      <c r="F83" s="69">
        <v>0</v>
      </c>
      <c r="G83" s="69">
        <v>8</v>
      </c>
      <c r="H83" s="69">
        <v>0</v>
      </c>
      <c r="I83" s="75" t="s">
        <v>236</v>
      </c>
      <c r="J83" s="133" t="s">
        <v>117</v>
      </c>
      <c r="K83" s="60">
        <v>0</v>
      </c>
      <c r="L83" s="81">
        <v>0</v>
      </c>
      <c r="M83" s="81">
        <v>0</v>
      </c>
      <c r="N83" s="62">
        <f>K83+L83+M83</f>
        <v>0</v>
      </c>
      <c r="O83" s="60">
        <v>2016</v>
      </c>
    </row>
    <row r="84" spans="1:15" ht="30">
      <c r="A84" s="69" t="s">
        <v>230</v>
      </c>
      <c r="B84" s="69" t="s">
        <v>129</v>
      </c>
      <c r="C84" s="69">
        <v>2</v>
      </c>
      <c r="D84" s="69">
        <v>1</v>
      </c>
      <c r="E84" s="69">
        <v>2</v>
      </c>
      <c r="F84" s="69">
        <v>0</v>
      </c>
      <c r="G84" s="69">
        <v>8</v>
      </c>
      <c r="H84" s="69">
        <v>0</v>
      </c>
      <c r="I84" s="75" t="s">
        <v>235</v>
      </c>
      <c r="J84" s="50" t="s">
        <v>237</v>
      </c>
      <c r="K84" s="60">
        <v>0</v>
      </c>
      <c r="L84" s="81">
        <v>185.6</v>
      </c>
      <c r="M84" s="81">
        <v>0</v>
      </c>
      <c r="N84" s="60">
        <v>185.6</v>
      </c>
      <c r="O84" s="60">
        <v>2016</v>
      </c>
    </row>
    <row r="85" spans="1:15" ht="30">
      <c r="A85" s="69" t="s">
        <v>230</v>
      </c>
      <c r="B85" s="69" t="s">
        <v>129</v>
      </c>
      <c r="C85" s="69">
        <v>2</v>
      </c>
      <c r="D85" s="69">
        <v>1</v>
      </c>
      <c r="E85" s="69">
        <v>2</v>
      </c>
      <c r="F85" s="69">
        <v>0</v>
      </c>
      <c r="G85" s="69">
        <v>8</v>
      </c>
      <c r="H85" s="69">
        <v>0</v>
      </c>
      <c r="I85" s="75" t="s">
        <v>238</v>
      </c>
      <c r="J85" s="50" t="s">
        <v>237</v>
      </c>
      <c r="K85" s="60">
        <v>0</v>
      </c>
      <c r="L85" s="81">
        <v>0</v>
      </c>
      <c r="M85" s="81">
        <v>2916</v>
      </c>
      <c r="N85" s="63">
        <v>2916</v>
      </c>
      <c r="O85" s="60">
        <v>2016</v>
      </c>
    </row>
    <row r="86" spans="1:15" ht="30">
      <c r="A86" s="69" t="s">
        <v>230</v>
      </c>
      <c r="B86" s="69" t="s">
        <v>129</v>
      </c>
      <c r="C86" s="69">
        <v>2</v>
      </c>
      <c r="D86" s="69">
        <v>1</v>
      </c>
      <c r="E86" s="69">
        <v>2</v>
      </c>
      <c r="F86" s="69">
        <v>0</v>
      </c>
      <c r="G86" s="69">
        <v>0</v>
      </c>
      <c r="H86" s="69">
        <v>0</v>
      </c>
      <c r="I86" s="75" t="s">
        <v>271</v>
      </c>
      <c r="J86" s="113" t="s">
        <v>116</v>
      </c>
      <c r="K86" s="84">
        <f>K89+K91+K92+K98+K94</f>
        <v>50000</v>
      </c>
      <c r="L86" s="84">
        <f>L89+L91+L92+L96+L98</f>
        <v>12600</v>
      </c>
      <c r="M86" s="81">
        <v>0</v>
      </c>
      <c r="N86" s="81">
        <f>SUM(K86:L86)</f>
        <v>62600</v>
      </c>
      <c r="O86" s="60">
        <v>2016</v>
      </c>
    </row>
    <row r="87" spans="1:15" ht="45">
      <c r="A87" s="69" t="s">
        <v>230</v>
      </c>
      <c r="B87" s="69" t="s">
        <v>129</v>
      </c>
      <c r="C87" s="69">
        <v>2</v>
      </c>
      <c r="D87" s="69">
        <v>1</v>
      </c>
      <c r="E87" s="69">
        <v>2</v>
      </c>
      <c r="F87" s="69">
        <v>0</v>
      </c>
      <c r="G87" s="69">
        <v>0</v>
      </c>
      <c r="H87" s="69">
        <v>0</v>
      </c>
      <c r="I87" s="75" t="s">
        <v>272</v>
      </c>
      <c r="J87" s="19" t="s">
        <v>119</v>
      </c>
      <c r="K87" s="60">
        <v>104</v>
      </c>
      <c r="L87" s="81">
        <v>104</v>
      </c>
      <c r="M87" s="81">
        <v>0</v>
      </c>
      <c r="N87" s="60">
        <f>L87</f>
        <v>104</v>
      </c>
      <c r="O87" s="60">
        <v>2016</v>
      </c>
    </row>
    <row r="88" spans="1:15" ht="45">
      <c r="A88" s="69" t="s">
        <v>230</v>
      </c>
      <c r="B88" s="69" t="s">
        <v>129</v>
      </c>
      <c r="C88" s="69">
        <v>2</v>
      </c>
      <c r="D88" s="69">
        <v>1</v>
      </c>
      <c r="E88" s="69">
        <v>2</v>
      </c>
      <c r="F88" s="69">
        <v>0</v>
      </c>
      <c r="G88" s="69">
        <v>0</v>
      </c>
      <c r="H88" s="69">
        <v>0</v>
      </c>
      <c r="I88" s="75" t="s">
        <v>273</v>
      </c>
      <c r="J88" s="19" t="s">
        <v>160</v>
      </c>
      <c r="K88" s="60">
        <v>0.099</v>
      </c>
      <c r="L88" s="81">
        <v>0.099</v>
      </c>
      <c r="M88" s="81">
        <v>0</v>
      </c>
      <c r="N88" s="60">
        <f>L88</f>
        <v>0.099</v>
      </c>
      <c r="O88" s="60">
        <v>2014</v>
      </c>
    </row>
    <row r="89" spans="1:16" s="124" customFormat="1" ht="45">
      <c r="A89" s="69" t="s">
        <v>230</v>
      </c>
      <c r="B89" s="69" t="s">
        <v>129</v>
      </c>
      <c r="C89" s="69">
        <v>2</v>
      </c>
      <c r="D89" s="69">
        <v>1</v>
      </c>
      <c r="E89" s="69">
        <v>3</v>
      </c>
      <c r="F89" s="69">
        <v>0</v>
      </c>
      <c r="G89" s="69">
        <v>8</v>
      </c>
      <c r="H89" s="69">
        <v>3</v>
      </c>
      <c r="I89" s="19" t="s">
        <v>178</v>
      </c>
      <c r="J89" s="19" t="s">
        <v>116</v>
      </c>
      <c r="K89" s="74">
        <v>0</v>
      </c>
      <c r="L89" s="74">
        <v>7500</v>
      </c>
      <c r="M89" s="74">
        <v>0</v>
      </c>
      <c r="N89" s="81">
        <f>SUM(K89:L89)</f>
        <v>7500</v>
      </c>
      <c r="O89" s="60">
        <v>2016</v>
      </c>
      <c r="P89" s="57"/>
    </row>
    <row r="90" spans="1:15" ht="23.25" customHeight="1">
      <c r="A90" s="69" t="s">
        <v>230</v>
      </c>
      <c r="B90" s="69" t="s">
        <v>129</v>
      </c>
      <c r="C90" s="69">
        <v>2</v>
      </c>
      <c r="D90" s="69">
        <v>1</v>
      </c>
      <c r="E90" s="69">
        <v>3</v>
      </c>
      <c r="F90" s="69">
        <v>0</v>
      </c>
      <c r="G90" s="69">
        <v>8</v>
      </c>
      <c r="H90" s="69">
        <v>0</v>
      </c>
      <c r="I90" s="75" t="s">
        <v>173</v>
      </c>
      <c r="J90" s="133" t="s">
        <v>117</v>
      </c>
      <c r="K90" s="60">
        <v>0</v>
      </c>
      <c r="L90" s="81">
        <v>1</v>
      </c>
      <c r="M90" s="81">
        <v>0</v>
      </c>
      <c r="N90" s="60">
        <f>SUM(K90:L90)</f>
        <v>1</v>
      </c>
      <c r="O90" s="60">
        <v>2016</v>
      </c>
    </row>
    <row r="91" spans="1:15" ht="45">
      <c r="A91" s="69" t="s">
        <v>230</v>
      </c>
      <c r="B91" s="69" t="s">
        <v>129</v>
      </c>
      <c r="C91" s="69">
        <v>2</v>
      </c>
      <c r="D91" s="69">
        <v>1</v>
      </c>
      <c r="E91" s="69">
        <v>3</v>
      </c>
      <c r="F91" s="69">
        <v>0</v>
      </c>
      <c r="G91" s="69">
        <v>9</v>
      </c>
      <c r="H91" s="69">
        <v>3</v>
      </c>
      <c r="I91" s="19" t="s">
        <v>220</v>
      </c>
      <c r="J91" s="19" t="s">
        <v>116</v>
      </c>
      <c r="K91" s="74">
        <v>0</v>
      </c>
      <c r="L91" s="74">
        <v>0</v>
      </c>
      <c r="M91" s="74">
        <v>0</v>
      </c>
      <c r="N91" s="81">
        <f>SUM(K91:L91)</f>
        <v>0</v>
      </c>
      <c r="O91" s="60">
        <v>2014</v>
      </c>
    </row>
    <row r="92" spans="1:15" ht="60">
      <c r="A92" s="69" t="s">
        <v>230</v>
      </c>
      <c r="B92" s="69" t="s">
        <v>129</v>
      </c>
      <c r="C92" s="69">
        <v>2</v>
      </c>
      <c r="D92" s="69">
        <v>1</v>
      </c>
      <c r="E92" s="69">
        <v>3</v>
      </c>
      <c r="F92" s="69">
        <v>1</v>
      </c>
      <c r="G92" s="69">
        <v>2</v>
      </c>
      <c r="H92" s="69">
        <v>3</v>
      </c>
      <c r="I92" s="19" t="s">
        <v>245</v>
      </c>
      <c r="J92" s="19" t="s">
        <v>116</v>
      </c>
      <c r="K92" s="74">
        <v>0</v>
      </c>
      <c r="L92" s="74">
        <v>0</v>
      </c>
      <c r="M92" s="74">
        <v>0</v>
      </c>
      <c r="N92" s="81">
        <f>K92+L92+M92</f>
        <v>0</v>
      </c>
      <c r="O92" s="60">
        <v>2014</v>
      </c>
    </row>
    <row r="93" spans="1:15" ht="30">
      <c r="A93" s="69" t="s">
        <v>230</v>
      </c>
      <c r="B93" s="69" t="s">
        <v>129</v>
      </c>
      <c r="C93" s="69">
        <v>2</v>
      </c>
      <c r="D93" s="69">
        <v>1</v>
      </c>
      <c r="E93" s="69">
        <v>3</v>
      </c>
      <c r="F93" s="69">
        <v>1</v>
      </c>
      <c r="G93" s="69">
        <v>2</v>
      </c>
      <c r="H93" s="69">
        <v>0</v>
      </c>
      <c r="I93" s="75" t="s">
        <v>179</v>
      </c>
      <c r="J93" s="29" t="s">
        <v>117</v>
      </c>
      <c r="K93" s="60">
        <v>0</v>
      </c>
      <c r="L93" s="81">
        <v>0</v>
      </c>
      <c r="M93" s="81">
        <v>0</v>
      </c>
      <c r="N93" s="60">
        <f>SUM(K93:L93)</f>
        <v>0</v>
      </c>
      <c r="O93" s="60">
        <v>2014</v>
      </c>
    </row>
    <row r="94" spans="1:16" s="66" customFormat="1" ht="60">
      <c r="A94" s="69" t="s">
        <v>230</v>
      </c>
      <c r="B94" s="69" t="s">
        <v>129</v>
      </c>
      <c r="C94" s="69">
        <v>2</v>
      </c>
      <c r="D94" s="69">
        <v>1</v>
      </c>
      <c r="E94" s="69">
        <v>2</v>
      </c>
      <c r="F94" s="69">
        <v>1</v>
      </c>
      <c r="G94" s="69">
        <v>0</v>
      </c>
      <c r="H94" s="69">
        <v>3</v>
      </c>
      <c r="I94" s="75" t="s">
        <v>243</v>
      </c>
      <c r="J94" s="19" t="s">
        <v>116</v>
      </c>
      <c r="K94" s="120">
        <v>45000</v>
      </c>
      <c r="L94" s="74">
        <v>0</v>
      </c>
      <c r="M94" s="74">
        <v>0</v>
      </c>
      <c r="N94" s="63">
        <f>K94+L94+M94</f>
        <v>45000</v>
      </c>
      <c r="O94" s="60">
        <v>2015</v>
      </c>
      <c r="P94" s="57"/>
    </row>
    <row r="95" spans="1:15" ht="30">
      <c r="A95" s="69" t="s">
        <v>230</v>
      </c>
      <c r="B95" s="69" t="s">
        <v>129</v>
      </c>
      <c r="C95" s="69">
        <v>2</v>
      </c>
      <c r="D95" s="69">
        <v>1</v>
      </c>
      <c r="E95" s="69">
        <v>2</v>
      </c>
      <c r="F95" s="69">
        <v>1</v>
      </c>
      <c r="G95" s="69">
        <v>0</v>
      </c>
      <c r="H95" s="69">
        <v>0</v>
      </c>
      <c r="I95" s="75" t="s">
        <v>179</v>
      </c>
      <c r="J95" s="29" t="s">
        <v>117</v>
      </c>
      <c r="K95" s="60">
        <v>1</v>
      </c>
      <c r="L95" s="81">
        <v>0</v>
      </c>
      <c r="M95" s="81">
        <v>0</v>
      </c>
      <c r="N95" s="60">
        <f>SUM(K95:L95)</f>
        <v>1</v>
      </c>
      <c r="O95" s="60">
        <v>2015</v>
      </c>
    </row>
    <row r="96" spans="1:16" s="124" customFormat="1" ht="30">
      <c r="A96" s="69" t="s">
        <v>230</v>
      </c>
      <c r="B96" s="69" t="s">
        <v>129</v>
      </c>
      <c r="C96" s="69">
        <v>2</v>
      </c>
      <c r="D96" s="69">
        <v>1</v>
      </c>
      <c r="E96" s="69">
        <v>3</v>
      </c>
      <c r="F96" s="69">
        <v>1</v>
      </c>
      <c r="G96" s="69">
        <v>0</v>
      </c>
      <c r="H96" s="69">
        <v>3</v>
      </c>
      <c r="I96" s="19" t="s">
        <v>180</v>
      </c>
      <c r="J96" s="19" t="s">
        <v>116</v>
      </c>
      <c r="K96" s="74">
        <v>0</v>
      </c>
      <c r="L96" s="74">
        <v>5000</v>
      </c>
      <c r="M96" s="74">
        <v>0</v>
      </c>
      <c r="N96" s="81">
        <f>SUM(K96:L96)</f>
        <v>5000</v>
      </c>
      <c r="O96" s="60">
        <v>2016</v>
      </c>
      <c r="P96" s="57"/>
    </row>
    <row r="97" spans="1:15" ht="30">
      <c r="A97" s="69" t="s">
        <v>230</v>
      </c>
      <c r="B97" s="69" t="s">
        <v>129</v>
      </c>
      <c r="C97" s="69">
        <v>2</v>
      </c>
      <c r="D97" s="69">
        <v>1</v>
      </c>
      <c r="E97" s="69">
        <v>3</v>
      </c>
      <c r="F97" s="69">
        <v>1</v>
      </c>
      <c r="G97" s="69">
        <v>0</v>
      </c>
      <c r="H97" s="69">
        <v>0</v>
      </c>
      <c r="I97" s="75" t="s">
        <v>181</v>
      </c>
      <c r="J97" s="29" t="s">
        <v>118</v>
      </c>
      <c r="K97" s="60">
        <v>0</v>
      </c>
      <c r="L97" s="81">
        <v>945</v>
      </c>
      <c r="M97" s="81">
        <v>0</v>
      </c>
      <c r="N97" s="60">
        <f>SUM(K97:L97)</f>
        <v>945</v>
      </c>
      <c r="O97" s="60">
        <v>2016</v>
      </c>
    </row>
    <row r="98" spans="1:16" s="124" customFormat="1" ht="45">
      <c r="A98" s="69" t="s">
        <v>230</v>
      </c>
      <c r="B98" s="69" t="s">
        <v>129</v>
      </c>
      <c r="C98" s="69">
        <v>2</v>
      </c>
      <c r="D98" s="69">
        <v>1</v>
      </c>
      <c r="E98" s="69">
        <v>3</v>
      </c>
      <c r="F98" s="69">
        <v>1</v>
      </c>
      <c r="G98" s="69">
        <v>1</v>
      </c>
      <c r="H98" s="69">
        <v>3</v>
      </c>
      <c r="I98" s="19" t="s">
        <v>182</v>
      </c>
      <c r="J98" s="19" t="s">
        <v>116</v>
      </c>
      <c r="K98" s="74">
        <v>5000</v>
      </c>
      <c r="L98" s="74">
        <v>100</v>
      </c>
      <c r="M98" s="74">
        <v>0</v>
      </c>
      <c r="N98" s="81">
        <f>SUM(K98:L98)</f>
        <v>5100</v>
      </c>
      <c r="O98" s="60">
        <v>2016</v>
      </c>
      <c r="P98" s="57"/>
    </row>
    <row r="99" spans="1:15" ht="48.75" customHeight="1">
      <c r="A99" s="69" t="s">
        <v>230</v>
      </c>
      <c r="B99" s="69" t="s">
        <v>129</v>
      </c>
      <c r="C99" s="69">
        <v>2</v>
      </c>
      <c r="D99" s="69">
        <v>1</v>
      </c>
      <c r="E99" s="69">
        <v>3</v>
      </c>
      <c r="F99" s="69">
        <v>1</v>
      </c>
      <c r="G99" s="69">
        <v>1</v>
      </c>
      <c r="H99" s="69">
        <v>0</v>
      </c>
      <c r="I99" s="75" t="s">
        <v>165</v>
      </c>
      <c r="J99" s="29" t="s">
        <v>117</v>
      </c>
      <c r="K99" s="60">
        <v>2</v>
      </c>
      <c r="L99" s="81">
        <v>1</v>
      </c>
      <c r="M99" s="81">
        <v>0</v>
      </c>
      <c r="N99" s="60">
        <f>SUM(K99:L99)</f>
        <v>3</v>
      </c>
      <c r="O99" s="60">
        <v>2016</v>
      </c>
    </row>
    <row r="100" spans="1:15" ht="31.5">
      <c r="A100" s="69" t="s">
        <v>230</v>
      </c>
      <c r="B100" s="69" t="s">
        <v>129</v>
      </c>
      <c r="C100" s="69">
        <v>3</v>
      </c>
      <c r="D100" s="69">
        <v>0</v>
      </c>
      <c r="E100" s="69">
        <v>0</v>
      </c>
      <c r="F100" s="69">
        <v>0</v>
      </c>
      <c r="G100" s="69">
        <v>0</v>
      </c>
      <c r="H100" s="69">
        <v>0</v>
      </c>
      <c r="I100" s="86" t="s">
        <v>274</v>
      </c>
      <c r="J100" s="86" t="s">
        <v>116</v>
      </c>
      <c r="K100" s="88">
        <f>K105+K108+K110</f>
        <v>44307.5</v>
      </c>
      <c r="L100" s="88">
        <f>L105+L108+L110</f>
        <v>44719.100000000006</v>
      </c>
      <c r="M100" s="88">
        <f>M110</f>
        <v>21141</v>
      </c>
      <c r="N100" s="87">
        <f>K100+L100+M100</f>
        <v>110167.6</v>
      </c>
      <c r="O100" s="60">
        <v>2016</v>
      </c>
    </row>
    <row r="101" spans="1:15" ht="60">
      <c r="A101" s="69" t="s">
        <v>230</v>
      </c>
      <c r="B101" s="69" t="s">
        <v>129</v>
      </c>
      <c r="C101" s="69">
        <v>3</v>
      </c>
      <c r="D101" s="69">
        <v>1</v>
      </c>
      <c r="E101" s="69">
        <v>1</v>
      </c>
      <c r="F101" s="69">
        <v>0</v>
      </c>
      <c r="G101" s="69">
        <v>0</v>
      </c>
      <c r="H101" s="69">
        <v>0</v>
      </c>
      <c r="I101" s="75" t="s">
        <v>277</v>
      </c>
      <c r="J101" s="19" t="s">
        <v>116</v>
      </c>
      <c r="K101" s="81">
        <f>K105+K108+K110</f>
        <v>44307.5</v>
      </c>
      <c r="L101" s="81">
        <f>L105+L108+L110</f>
        <v>44719.100000000006</v>
      </c>
      <c r="M101" s="81">
        <f>M105+M108+M110</f>
        <v>21141</v>
      </c>
      <c r="N101" s="87">
        <f>K101+L101+M101</f>
        <v>110167.6</v>
      </c>
      <c r="O101" s="60">
        <v>2016</v>
      </c>
    </row>
    <row r="102" spans="1:15" ht="45">
      <c r="A102" s="69" t="s">
        <v>230</v>
      </c>
      <c r="B102" s="69" t="s">
        <v>129</v>
      </c>
      <c r="C102" s="69">
        <v>3</v>
      </c>
      <c r="D102" s="69">
        <v>1</v>
      </c>
      <c r="E102" s="69">
        <v>1</v>
      </c>
      <c r="F102" s="69">
        <v>0</v>
      </c>
      <c r="G102" s="69">
        <v>0</v>
      </c>
      <c r="H102" s="69">
        <v>0</v>
      </c>
      <c r="I102" s="75" t="s">
        <v>278</v>
      </c>
      <c r="J102" s="19" t="s">
        <v>154</v>
      </c>
      <c r="K102" s="60">
        <v>1</v>
      </c>
      <c r="L102" s="81">
        <v>1</v>
      </c>
      <c r="M102" s="81"/>
      <c r="N102" s="60">
        <v>1</v>
      </c>
      <c r="O102" s="60">
        <v>2015</v>
      </c>
    </row>
    <row r="103" spans="1:15" ht="60">
      <c r="A103" s="69" t="s">
        <v>230</v>
      </c>
      <c r="B103" s="69" t="s">
        <v>129</v>
      </c>
      <c r="C103" s="69">
        <v>3</v>
      </c>
      <c r="D103" s="69">
        <v>1</v>
      </c>
      <c r="E103" s="69">
        <v>1</v>
      </c>
      <c r="F103" s="69">
        <v>0</v>
      </c>
      <c r="G103" s="69">
        <v>0</v>
      </c>
      <c r="H103" s="69">
        <v>0</v>
      </c>
      <c r="I103" s="75" t="s">
        <v>280</v>
      </c>
      <c r="J103" s="19" t="s">
        <v>122</v>
      </c>
      <c r="K103" s="60">
        <v>8.33</v>
      </c>
      <c r="L103" s="81">
        <v>16.66</v>
      </c>
      <c r="M103" s="81">
        <v>16.66</v>
      </c>
      <c r="N103" s="60">
        <f>L103</f>
        <v>16.66</v>
      </c>
      <c r="O103" s="60">
        <v>2016</v>
      </c>
    </row>
    <row r="104" spans="1:15" ht="62.25" customHeight="1">
      <c r="A104" s="69" t="s">
        <v>230</v>
      </c>
      <c r="B104" s="69" t="s">
        <v>129</v>
      </c>
      <c r="C104" s="69">
        <v>3</v>
      </c>
      <c r="D104" s="69">
        <v>1</v>
      </c>
      <c r="E104" s="69">
        <v>1</v>
      </c>
      <c r="F104" s="69">
        <v>0</v>
      </c>
      <c r="G104" s="69">
        <v>0</v>
      </c>
      <c r="H104" s="69">
        <v>0</v>
      </c>
      <c r="I104" s="75" t="s">
        <v>279</v>
      </c>
      <c r="J104" s="19" t="s">
        <v>119</v>
      </c>
      <c r="K104" s="60">
        <v>22.03</v>
      </c>
      <c r="L104" s="81">
        <v>21.19</v>
      </c>
      <c r="M104" s="81">
        <v>21.19</v>
      </c>
      <c r="N104" s="60">
        <f>L104</f>
        <v>21.19</v>
      </c>
      <c r="O104" s="60">
        <v>2016</v>
      </c>
    </row>
    <row r="105" spans="1:16" s="66" customFormat="1" ht="45">
      <c r="A105" s="69" t="s">
        <v>230</v>
      </c>
      <c r="B105" s="69" t="s">
        <v>129</v>
      </c>
      <c r="C105" s="69">
        <v>3</v>
      </c>
      <c r="D105" s="69">
        <v>1</v>
      </c>
      <c r="E105" s="69">
        <v>1</v>
      </c>
      <c r="F105" s="69">
        <v>0</v>
      </c>
      <c r="G105" s="69">
        <v>1</v>
      </c>
      <c r="H105" s="69">
        <v>3</v>
      </c>
      <c r="I105" s="19" t="s">
        <v>231</v>
      </c>
      <c r="J105" s="19" t="s">
        <v>116</v>
      </c>
      <c r="K105" s="74">
        <v>6249.2</v>
      </c>
      <c r="L105" s="74">
        <v>0</v>
      </c>
      <c r="M105" s="74">
        <v>0</v>
      </c>
      <c r="N105" s="81">
        <f aca="true" t="shared" si="2" ref="N105:N110">SUM(K105:L105)</f>
        <v>6249.2</v>
      </c>
      <c r="O105" s="60">
        <v>2015</v>
      </c>
      <c r="P105" s="57"/>
    </row>
    <row r="106" spans="1:15" ht="30">
      <c r="A106" s="69" t="s">
        <v>230</v>
      </c>
      <c r="B106" s="69" t="s">
        <v>129</v>
      </c>
      <c r="C106" s="69">
        <v>3</v>
      </c>
      <c r="D106" s="69">
        <v>1</v>
      </c>
      <c r="E106" s="69">
        <v>1</v>
      </c>
      <c r="F106" s="69">
        <v>0</v>
      </c>
      <c r="G106" s="69">
        <v>1</v>
      </c>
      <c r="H106" s="69">
        <v>0</v>
      </c>
      <c r="I106" s="75" t="s">
        <v>218</v>
      </c>
      <c r="J106" s="29" t="s">
        <v>121</v>
      </c>
      <c r="K106" s="60">
        <v>1</v>
      </c>
      <c r="L106" s="81">
        <v>0</v>
      </c>
      <c r="M106" s="81">
        <v>0</v>
      </c>
      <c r="N106" s="60">
        <f t="shared" si="2"/>
        <v>1</v>
      </c>
      <c r="O106" s="60">
        <v>2015</v>
      </c>
    </row>
    <row r="107" spans="1:15" ht="30">
      <c r="A107" s="69" t="s">
        <v>230</v>
      </c>
      <c r="B107" s="69" t="s">
        <v>129</v>
      </c>
      <c r="C107" s="69">
        <v>3</v>
      </c>
      <c r="D107" s="69">
        <v>1</v>
      </c>
      <c r="E107" s="69">
        <v>1</v>
      </c>
      <c r="F107" s="69">
        <v>0</v>
      </c>
      <c r="G107" s="69">
        <v>1</v>
      </c>
      <c r="H107" s="69">
        <v>0</v>
      </c>
      <c r="I107" s="75" t="s">
        <v>183</v>
      </c>
      <c r="J107" s="29" t="s">
        <v>121</v>
      </c>
      <c r="K107" s="60">
        <v>0</v>
      </c>
      <c r="L107" s="81">
        <v>0</v>
      </c>
      <c r="M107" s="81">
        <v>0</v>
      </c>
      <c r="N107" s="60">
        <f t="shared" si="2"/>
        <v>0</v>
      </c>
      <c r="O107" s="60">
        <v>2014</v>
      </c>
    </row>
    <row r="108" spans="1:16" s="66" customFormat="1" ht="30">
      <c r="A108" s="69" t="s">
        <v>230</v>
      </c>
      <c r="B108" s="69" t="s">
        <v>129</v>
      </c>
      <c r="C108" s="69">
        <v>3</v>
      </c>
      <c r="D108" s="69">
        <v>1</v>
      </c>
      <c r="E108" s="69">
        <v>1</v>
      </c>
      <c r="F108" s="69">
        <v>0</v>
      </c>
      <c r="G108" s="69">
        <v>2</v>
      </c>
      <c r="H108" s="69">
        <v>3</v>
      </c>
      <c r="I108" s="19" t="s">
        <v>232</v>
      </c>
      <c r="J108" s="29" t="s">
        <v>116</v>
      </c>
      <c r="K108" s="74">
        <v>0</v>
      </c>
      <c r="L108" s="74">
        <v>443.58</v>
      </c>
      <c r="M108" s="74">
        <v>0</v>
      </c>
      <c r="N108" s="81">
        <f t="shared" si="2"/>
        <v>443.58</v>
      </c>
      <c r="O108" s="60">
        <v>2016</v>
      </c>
      <c r="P108" s="57"/>
    </row>
    <row r="109" spans="1:15" ht="15">
      <c r="A109" s="69" t="s">
        <v>230</v>
      </c>
      <c r="B109" s="69" t="s">
        <v>129</v>
      </c>
      <c r="C109" s="69">
        <v>3</v>
      </c>
      <c r="D109" s="69">
        <v>1</v>
      </c>
      <c r="E109" s="69">
        <v>1</v>
      </c>
      <c r="F109" s="69">
        <v>0</v>
      </c>
      <c r="G109" s="69">
        <v>2</v>
      </c>
      <c r="H109" s="69">
        <v>1</v>
      </c>
      <c r="I109" s="75" t="s">
        <v>184</v>
      </c>
      <c r="J109" s="29" t="s">
        <v>123</v>
      </c>
      <c r="K109" s="60">
        <v>0</v>
      </c>
      <c r="L109" s="81">
        <v>1</v>
      </c>
      <c r="M109" s="81">
        <v>0</v>
      </c>
      <c r="N109" s="60">
        <f t="shared" si="2"/>
        <v>1</v>
      </c>
      <c r="O109" s="60">
        <v>2016</v>
      </c>
    </row>
    <row r="110" spans="1:15" ht="45">
      <c r="A110" s="69" t="s">
        <v>230</v>
      </c>
      <c r="B110" s="69" t="s">
        <v>129</v>
      </c>
      <c r="C110" s="69">
        <v>3</v>
      </c>
      <c r="D110" s="69">
        <v>1</v>
      </c>
      <c r="E110" s="69">
        <v>1</v>
      </c>
      <c r="F110" s="69">
        <v>0</v>
      </c>
      <c r="G110" s="69">
        <v>3</v>
      </c>
      <c r="H110" s="69">
        <v>3</v>
      </c>
      <c r="I110" s="19" t="s">
        <v>221</v>
      </c>
      <c r="J110" s="29" t="s">
        <v>116</v>
      </c>
      <c r="K110" s="74">
        <f>K111+K112+K113+K114+K115+K116+K117+K118+K119</f>
        <v>38058.3</v>
      </c>
      <c r="L110" s="74">
        <f>L111+L112+L113+L114+L115+L116+L117+L118+L119</f>
        <v>44275.520000000004</v>
      </c>
      <c r="M110" s="74">
        <f>M111+M112+M113+M114+M115+M116+M117+M118+M119</f>
        <v>21141</v>
      </c>
      <c r="N110" s="81">
        <f t="shared" si="2"/>
        <v>82333.82</v>
      </c>
      <c r="O110" s="60">
        <v>2016</v>
      </c>
    </row>
    <row r="111" spans="1:15" ht="75">
      <c r="A111" s="69"/>
      <c r="B111" s="69"/>
      <c r="C111" s="69"/>
      <c r="D111" s="69"/>
      <c r="E111" s="69"/>
      <c r="F111" s="69"/>
      <c r="G111" s="69"/>
      <c r="H111" s="69"/>
      <c r="I111" s="75" t="s">
        <v>344</v>
      </c>
      <c r="J111" s="29" t="s">
        <v>116</v>
      </c>
      <c r="K111" s="74">
        <v>0</v>
      </c>
      <c r="L111" s="74">
        <v>12517.53</v>
      </c>
      <c r="M111" s="74">
        <v>0</v>
      </c>
      <c r="N111" s="81">
        <f aca="true" t="shared" si="3" ref="N111:N119">K111+L111+M111</f>
        <v>12517.53</v>
      </c>
      <c r="O111" s="60">
        <v>2016</v>
      </c>
    </row>
    <row r="112" spans="1:15" ht="63.75" customHeight="1">
      <c r="A112" s="69"/>
      <c r="B112" s="69"/>
      <c r="C112" s="69"/>
      <c r="D112" s="69"/>
      <c r="E112" s="69"/>
      <c r="F112" s="69"/>
      <c r="G112" s="69"/>
      <c r="H112" s="69"/>
      <c r="I112" s="75" t="s">
        <v>345</v>
      </c>
      <c r="J112" s="29" t="s">
        <v>116</v>
      </c>
      <c r="K112" s="74">
        <v>8570.23</v>
      </c>
      <c r="L112" s="74">
        <v>0</v>
      </c>
      <c r="M112" s="74">
        <v>0</v>
      </c>
      <c r="N112" s="81">
        <f t="shared" si="3"/>
        <v>8570.23</v>
      </c>
      <c r="O112" s="60">
        <v>2015</v>
      </c>
    </row>
    <row r="113" spans="1:15" ht="75">
      <c r="A113" s="69"/>
      <c r="B113" s="69"/>
      <c r="C113" s="69"/>
      <c r="D113" s="69"/>
      <c r="E113" s="69"/>
      <c r="F113" s="69"/>
      <c r="G113" s="69"/>
      <c r="H113" s="69"/>
      <c r="I113" s="75" t="s">
        <v>346</v>
      </c>
      <c r="J113" s="29" t="s">
        <v>116</v>
      </c>
      <c r="K113" s="74">
        <v>8517.53</v>
      </c>
      <c r="L113" s="74">
        <v>0</v>
      </c>
      <c r="M113" s="74">
        <v>0</v>
      </c>
      <c r="N113" s="81">
        <f t="shared" si="3"/>
        <v>8517.53</v>
      </c>
      <c r="O113" s="60">
        <v>2015</v>
      </c>
    </row>
    <row r="114" spans="1:15" ht="75">
      <c r="A114" s="69"/>
      <c r="B114" s="69"/>
      <c r="C114" s="69"/>
      <c r="D114" s="69"/>
      <c r="E114" s="69"/>
      <c r="F114" s="69"/>
      <c r="G114" s="69"/>
      <c r="H114" s="69"/>
      <c r="I114" s="75" t="s">
        <v>347</v>
      </c>
      <c r="J114" s="29" t="s">
        <v>116</v>
      </c>
      <c r="K114" s="74">
        <v>7666.26</v>
      </c>
      <c r="L114" s="74">
        <v>0</v>
      </c>
      <c r="M114" s="74">
        <v>0</v>
      </c>
      <c r="N114" s="81">
        <f t="shared" si="3"/>
        <v>7666.26</v>
      </c>
      <c r="O114" s="60">
        <v>2015</v>
      </c>
    </row>
    <row r="115" spans="1:15" ht="75">
      <c r="A115" s="69"/>
      <c r="B115" s="69"/>
      <c r="C115" s="69"/>
      <c r="D115" s="69"/>
      <c r="E115" s="69"/>
      <c r="F115" s="69"/>
      <c r="G115" s="69"/>
      <c r="H115" s="69"/>
      <c r="I115" s="75" t="s">
        <v>348</v>
      </c>
      <c r="J115" s="29" t="s">
        <v>116</v>
      </c>
      <c r="K115" s="74">
        <v>3813.75</v>
      </c>
      <c r="L115" s="74">
        <v>0</v>
      </c>
      <c r="M115" s="74">
        <v>0</v>
      </c>
      <c r="N115" s="81">
        <f t="shared" si="3"/>
        <v>3813.75</v>
      </c>
      <c r="O115" s="60">
        <v>2015</v>
      </c>
    </row>
    <row r="116" spans="1:15" ht="63.75" customHeight="1">
      <c r="A116" s="69"/>
      <c r="B116" s="69"/>
      <c r="C116" s="69"/>
      <c r="D116" s="69"/>
      <c r="E116" s="69"/>
      <c r="F116" s="69"/>
      <c r="G116" s="69"/>
      <c r="H116" s="69"/>
      <c r="I116" s="75" t="s">
        <v>349</v>
      </c>
      <c r="J116" s="29" t="s">
        <v>116</v>
      </c>
      <c r="K116" s="74">
        <v>9490.53</v>
      </c>
      <c r="L116" s="74">
        <v>0</v>
      </c>
      <c r="M116" s="74">
        <v>0</v>
      </c>
      <c r="N116" s="81">
        <f t="shared" si="3"/>
        <v>9490.53</v>
      </c>
      <c r="O116" s="60">
        <v>2015</v>
      </c>
    </row>
    <row r="117" spans="1:15" ht="65.25" customHeight="1">
      <c r="A117" s="69"/>
      <c r="B117" s="69"/>
      <c r="C117" s="69"/>
      <c r="D117" s="69"/>
      <c r="E117" s="69"/>
      <c r="F117" s="69"/>
      <c r="G117" s="69"/>
      <c r="H117" s="69"/>
      <c r="I117" s="75" t="s">
        <v>350</v>
      </c>
      <c r="J117" s="29" t="s">
        <v>116</v>
      </c>
      <c r="K117" s="74">
        <v>0</v>
      </c>
      <c r="L117" s="74">
        <v>31757.99</v>
      </c>
      <c r="M117" s="74">
        <v>0</v>
      </c>
      <c r="N117" s="81">
        <f t="shared" si="3"/>
        <v>31757.99</v>
      </c>
      <c r="O117" s="60">
        <v>2015</v>
      </c>
    </row>
    <row r="118" spans="1:15" ht="65.25" customHeight="1">
      <c r="A118" s="69"/>
      <c r="B118" s="69"/>
      <c r="C118" s="69"/>
      <c r="D118" s="69"/>
      <c r="E118" s="69"/>
      <c r="F118" s="69"/>
      <c r="G118" s="69"/>
      <c r="H118" s="69"/>
      <c r="I118" s="75" t="s">
        <v>351</v>
      </c>
      <c r="J118" s="29" t="s">
        <v>116</v>
      </c>
      <c r="K118" s="74">
        <v>0</v>
      </c>
      <c r="L118" s="74">
        <v>0</v>
      </c>
      <c r="M118" s="74">
        <v>11050.36</v>
      </c>
      <c r="N118" s="81">
        <f t="shared" si="3"/>
        <v>11050.36</v>
      </c>
      <c r="O118" s="60">
        <v>2017</v>
      </c>
    </row>
    <row r="119" spans="1:15" ht="61.5" customHeight="1">
      <c r="A119" s="69"/>
      <c r="B119" s="69"/>
      <c r="C119" s="69"/>
      <c r="D119" s="69"/>
      <c r="E119" s="69"/>
      <c r="F119" s="69"/>
      <c r="G119" s="69"/>
      <c r="H119" s="69"/>
      <c r="I119" s="75" t="s">
        <v>354</v>
      </c>
      <c r="J119" s="29" t="s">
        <v>116</v>
      </c>
      <c r="K119" s="74">
        <v>0</v>
      </c>
      <c r="L119" s="74">
        <v>0</v>
      </c>
      <c r="M119" s="74">
        <v>10090.64</v>
      </c>
      <c r="N119" s="81">
        <f t="shared" si="3"/>
        <v>10090.64</v>
      </c>
      <c r="O119" s="60">
        <v>2017</v>
      </c>
    </row>
    <row r="120" spans="1:15" ht="15">
      <c r="A120" s="69" t="s">
        <v>230</v>
      </c>
      <c r="B120" s="69" t="s">
        <v>129</v>
      </c>
      <c r="C120" s="69">
        <v>3</v>
      </c>
      <c r="D120" s="69">
        <v>1</v>
      </c>
      <c r="E120" s="69">
        <v>1</v>
      </c>
      <c r="F120" s="69">
        <v>0</v>
      </c>
      <c r="G120" s="69">
        <v>3</v>
      </c>
      <c r="H120" s="69">
        <v>0</v>
      </c>
      <c r="I120" s="75" t="s">
        <v>185</v>
      </c>
      <c r="J120" s="29" t="s">
        <v>117</v>
      </c>
      <c r="K120" s="60">
        <v>3</v>
      </c>
      <c r="L120" s="81">
        <v>1</v>
      </c>
      <c r="M120" s="81">
        <v>1</v>
      </c>
      <c r="N120" s="60">
        <v>5</v>
      </c>
      <c r="O120" s="60">
        <v>2016</v>
      </c>
    </row>
    <row r="121" spans="1:15" ht="30">
      <c r="A121" s="69" t="s">
        <v>230</v>
      </c>
      <c r="B121" s="69" t="s">
        <v>129</v>
      </c>
      <c r="C121" s="69">
        <v>3</v>
      </c>
      <c r="D121" s="69">
        <v>1</v>
      </c>
      <c r="E121" s="69">
        <v>2</v>
      </c>
      <c r="F121" s="69">
        <v>0</v>
      </c>
      <c r="G121" s="69">
        <v>0</v>
      </c>
      <c r="H121" s="69">
        <v>0</v>
      </c>
      <c r="I121" s="75" t="s">
        <v>281</v>
      </c>
      <c r="J121" s="29" t="s">
        <v>116</v>
      </c>
      <c r="K121" s="74">
        <v>0</v>
      </c>
      <c r="L121" s="74">
        <v>0</v>
      </c>
      <c r="M121" s="74">
        <v>0</v>
      </c>
      <c r="N121" s="74">
        <f>K121+L121+M121</f>
        <v>0</v>
      </c>
      <c r="O121" s="60">
        <v>2016</v>
      </c>
    </row>
    <row r="122" spans="1:15" ht="45">
      <c r="A122" s="69" t="s">
        <v>230</v>
      </c>
      <c r="B122" s="69" t="s">
        <v>129</v>
      </c>
      <c r="C122" s="69">
        <v>3</v>
      </c>
      <c r="D122" s="69">
        <v>1</v>
      </c>
      <c r="E122" s="69">
        <v>2</v>
      </c>
      <c r="F122" s="69">
        <v>0</v>
      </c>
      <c r="G122" s="69">
        <v>0</v>
      </c>
      <c r="H122" s="69">
        <v>0</v>
      </c>
      <c r="I122" s="75" t="s">
        <v>282</v>
      </c>
      <c r="J122" s="19" t="s">
        <v>128</v>
      </c>
      <c r="K122" s="60">
        <v>0.25</v>
      </c>
      <c r="L122" s="81">
        <v>0.25</v>
      </c>
      <c r="M122" s="81">
        <v>0.25</v>
      </c>
      <c r="N122" s="74">
        <f>K122+L122+M122</f>
        <v>0.75</v>
      </c>
      <c r="O122" s="60">
        <v>2016</v>
      </c>
    </row>
    <row r="123" spans="1:15" ht="60">
      <c r="A123" s="69" t="s">
        <v>230</v>
      </c>
      <c r="B123" s="69" t="s">
        <v>129</v>
      </c>
      <c r="C123" s="69">
        <v>3</v>
      </c>
      <c r="D123" s="69">
        <v>1</v>
      </c>
      <c r="E123" s="69">
        <v>2</v>
      </c>
      <c r="F123" s="69">
        <v>0</v>
      </c>
      <c r="G123" s="69">
        <v>4</v>
      </c>
      <c r="H123" s="69">
        <v>0</v>
      </c>
      <c r="I123" s="19" t="s">
        <v>130</v>
      </c>
      <c r="J123" s="69" t="s">
        <v>124</v>
      </c>
      <c r="K123" s="60" t="s">
        <v>120</v>
      </c>
      <c r="L123" s="81" t="s">
        <v>120</v>
      </c>
      <c r="M123" s="81" t="s">
        <v>120</v>
      </c>
      <c r="N123" s="74" t="s">
        <v>120</v>
      </c>
      <c r="O123" s="60">
        <v>2016</v>
      </c>
    </row>
    <row r="124" spans="1:15" ht="30">
      <c r="A124" s="69" t="s">
        <v>230</v>
      </c>
      <c r="B124" s="69" t="s">
        <v>129</v>
      </c>
      <c r="C124" s="69">
        <v>3</v>
      </c>
      <c r="D124" s="69">
        <v>1</v>
      </c>
      <c r="E124" s="69">
        <v>2</v>
      </c>
      <c r="F124" s="69">
        <v>0</v>
      </c>
      <c r="G124" s="69">
        <v>4</v>
      </c>
      <c r="H124" s="69">
        <v>0</v>
      </c>
      <c r="I124" s="75" t="s">
        <v>222</v>
      </c>
      <c r="J124" s="19" t="s">
        <v>117</v>
      </c>
      <c r="K124" s="60">
        <v>1</v>
      </c>
      <c r="L124" s="81">
        <v>1</v>
      </c>
      <c r="M124" s="81">
        <v>1</v>
      </c>
      <c r="N124" s="74">
        <f>K124+L124+M124</f>
        <v>3</v>
      </c>
      <c r="O124" s="60">
        <v>2016</v>
      </c>
    </row>
    <row r="125" spans="1:15" ht="75">
      <c r="A125" s="69" t="s">
        <v>230</v>
      </c>
      <c r="B125" s="69" t="s">
        <v>129</v>
      </c>
      <c r="C125" s="69">
        <v>3</v>
      </c>
      <c r="D125" s="69">
        <v>1</v>
      </c>
      <c r="E125" s="69">
        <v>2</v>
      </c>
      <c r="F125" s="69">
        <v>0</v>
      </c>
      <c r="G125" s="69">
        <v>5</v>
      </c>
      <c r="H125" s="69">
        <v>0</v>
      </c>
      <c r="I125" s="19" t="s">
        <v>131</v>
      </c>
      <c r="J125" s="69" t="s">
        <v>124</v>
      </c>
      <c r="K125" s="60" t="s">
        <v>120</v>
      </c>
      <c r="L125" s="81" t="s">
        <v>120</v>
      </c>
      <c r="M125" s="81" t="s">
        <v>120</v>
      </c>
      <c r="N125" s="74" t="s">
        <v>120</v>
      </c>
      <c r="O125" s="60">
        <v>2016</v>
      </c>
    </row>
    <row r="126" spans="1:15" ht="45">
      <c r="A126" s="69" t="s">
        <v>230</v>
      </c>
      <c r="B126" s="69" t="s">
        <v>129</v>
      </c>
      <c r="C126" s="69">
        <v>3</v>
      </c>
      <c r="D126" s="69">
        <v>1</v>
      </c>
      <c r="E126" s="69">
        <v>2</v>
      </c>
      <c r="F126" s="69">
        <v>0</v>
      </c>
      <c r="G126" s="69">
        <v>5</v>
      </c>
      <c r="H126" s="69">
        <v>0</v>
      </c>
      <c r="I126" s="75" t="s">
        <v>186</v>
      </c>
      <c r="J126" s="19" t="s">
        <v>117</v>
      </c>
      <c r="K126" s="60">
        <v>1</v>
      </c>
      <c r="L126" s="81">
        <v>1</v>
      </c>
      <c r="M126" s="81">
        <v>1</v>
      </c>
      <c r="N126" s="74">
        <f>K126+L126+M126</f>
        <v>3</v>
      </c>
      <c r="O126" s="60">
        <v>2016</v>
      </c>
    </row>
    <row r="127" spans="1:15" ht="45">
      <c r="A127" s="69" t="s">
        <v>230</v>
      </c>
      <c r="B127" s="69" t="s">
        <v>129</v>
      </c>
      <c r="C127" s="69">
        <v>3</v>
      </c>
      <c r="D127" s="69">
        <v>1</v>
      </c>
      <c r="E127" s="69">
        <v>2</v>
      </c>
      <c r="F127" s="69">
        <v>0</v>
      </c>
      <c r="G127" s="69">
        <v>6</v>
      </c>
      <c r="H127" s="69">
        <v>0</v>
      </c>
      <c r="I127" s="19" t="s">
        <v>132</v>
      </c>
      <c r="J127" s="69" t="s">
        <v>124</v>
      </c>
      <c r="K127" s="60" t="s">
        <v>120</v>
      </c>
      <c r="L127" s="81" t="s">
        <v>120</v>
      </c>
      <c r="M127" s="81" t="s">
        <v>120</v>
      </c>
      <c r="N127" s="60" t="s">
        <v>120</v>
      </c>
      <c r="O127" s="60">
        <v>2016</v>
      </c>
    </row>
    <row r="128" spans="1:15" ht="30">
      <c r="A128" s="69" t="s">
        <v>230</v>
      </c>
      <c r="B128" s="69" t="s">
        <v>129</v>
      </c>
      <c r="C128" s="69">
        <v>3</v>
      </c>
      <c r="D128" s="69">
        <v>1</v>
      </c>
      <c r="E128" s="69">
        <v>2</v>
      </c>
      <c r="F128" s="69">
        <v>0</v>
      </c>
      <c r="G128" s="69">
        <v>6</v>
      </c>
      <c r="H128" s="69">
        <v>0</v>
      </c>
      <c r="I128" s="75" t="s">
        <v>187</v>
      </c>
      <c r="J128" s="19" t="s">
        <v>117</v>
      </c>
      <c r="K128" s="60">
        <v>60</v>
      </c>
      <c r="L128" s="81">
        <v>70</v>
      </c>
      <c r="M128" s="81">
        <v>70</v>
      </c>
      <c r="N128" s="74">
        <f>K128+L128+M128</f>
        <v>200</v>
      </c>
      <c r="O128" s="60">
        <v>2016</v>
      </c>
    </row>
    <row r="129" spans="1:15" ht="60">
      <c r="A129" s="69" t="s">
        <v>230</v>
      </c>
      <c r="B129" s="69" t="s">
        <v>129</v>
      </c>
      <c r="C129" s="69">
        <v>3</v>
      </c>
      <c r="D129" s="69">
        <v>1</v>
      </c>
      <c r="E129" s="69">
        <v>2</v>
      </c>
      <c r="F129" s="69">
        <v>0</v>
      </c>
      <c r="G129" s="69">
        <v>7</v>
      </c>
      <c r="H129" s="69">
        <v>0</v>
      </c>
      <c r="I129" s="19" t="s">
        <v>133</v>
      </c>
      <c r="J129" s="69" t="s">
        <v>124</v>
      </c>
      <c r="K129" s="60" t="s">
        <v>120</v>
      </c>
      <c r="L129" s="81" t="s">
        <v>120</v>
      </c>
      <c r="M129" s="81" t="s">
        <v>120</v>
      </c>
      <c r="N129" s="60" t="s">
        <v>120</v>
      </c>
      <c r="O129" s="60">
        <v>2016</v>
      </c>
    </row>
    <row r="130" spans="1:15" ht="30">
      <c r="A130" s="69" t="s">
        <v>230</v>
      </c>
      <c r="B130" s="69" t="s">
        <v>129</v>
      </c>
      <c r="C130" s="69">
        <v>3</v>
      </c>
      <c r="D130" s="69">
        <v>1</v>
      </c>
      <c r="E130" s="69">
        <v>2</v>
      </c>
      <c r="F130" s="69">
        <v>0</v>
      </c>
      <c r="G130" s="69">
        <v>7</v>
      </c>
      <c r="H130" s="69">
        <v>0</v>
      </c>
      <c r="I130" s="75" t="s">
        <v>188</v>
      </c>
      <c r="J130" s="19" t="s">
        <v>117</v>
      </c>
      <c r="K130" s="60">
        <v>450</v>
      </c>
      <c r="L130" s="81">
        <v>450</v>
      </c>
      <c r="M130" s="81">
        <v>450</v>
      </c>
      <c r="N130" s="74">
        <f>K130+L130+M130</f>
        <v>1350</v>
      </c>
      <c r="O130" s="60">
        <v>2016</v>
      </c>
    </row>
    <row r="131" spans="1:15" ht="105">
      <c r="A131" s="69" t="s">
        <v>230</v>
      </c>
      <c r="B131" s="69" t="s">
        <v>129</v>
      </c>
      <c r="C131" s="69">
        <v>3</v>
      </c>
      <c r="D131" s="69">
        <v>1</v>
      </c>
      <c r="E131" s="69">
        <v>2</v>
      </c>
      <c r="F131" s="69">
        <v>0</v>
      </c>
      <c r="G131" s="69">
        <v>8</v>
      </c>
      <c r="H131" s="69">
        <v>0</v>
      </c>
      <c r="I131" s="19" t="s">
        <v>134</v>
      </c>
      <c r="J131" s="69" t="s">
        <v>124</v>
      </c>
      <c r="K131" s="60" t="s">
        <v>120</v>
      </c>
      <c r="L131" s="81" t="s">
        <v>120</v>
      </c>
      <c r="M131" s="81" t="s">
        <v>120</v>
      </c>
      <c r="N131" s="60" t="s">
        <v>120</v>
      </c>
      <c r="O131" s="60">
        <v>2016</v>
      </c>
    </row>
    <row r="132" spans="1:15" ht="90">
      <c r="A132" s="69" t="s">
        <v>230</v>
      </c>
      <c r="B132" s="69" t="s">
        <v>129</v>
      </c>
      <c r="C132" s="69">
        <v>3</v>
      </c>
      <c r="D132" s="69">
        <v>1</v>
      </c>
      <c r="E132" s="69">
        <v>2</v>
      </c>
      <c r="F132" s="69">
        <v>0</v>
      </c>
      <c r="G132" s="69">
        <v>8</v>
      </c>
      <c r="H132" s="69">
        <v>0</v>
      </c>
      <c r="I132" s="75" t="s">
        <v>189</v>
      </c>
      <c r="J132" s="19" t="s">
        <v>117</v>
      </c>
      <c r="K132" s="60">
        <v>1</v>
      </c>
      <c r="L132" s="81">
        <v>1</v>
      </c>
      <c r="M132" s="81">
        <v>1</v>
      </c>
      <c r="N132" s="74">
        <f>K132+L132+M132</f>
        <v>3</v>
      </c>
      <c r="O132" s="60">
        <v>2016</v>
      </c>
    </row>
    <row r="133" spans="1:15" ht="60">
      <c r="A133" s="69" t="s">
        <v>230</v>
      </c>
      <c r="B133" s="69" t="s">
        <v>129</v>
      </c>
      <c r="C133" s="69">
        <v>3</v>
      </c>
      <c r="D133" s="69">
        <v>1</v>
      </c>
      <c r="E133" s="69">
        <v>2</v>
      </c>
      <c r="F133" s="69">
        <v>0</v>
      </c>
      <c r="G133" s="69">
        <v>9</v>
      </c>
      <c r="H133" s="69">
        <v>0</v>
      </c>
      <c r="I133" s="19" t="s">
        <v>135</v>
      </c>
      <c r="J133" s="69" t="s">
        <v>124</v>
      </c>
      <c r="K133" s="60" t="s">
        <v>120</v>
      </c>
      <c r="L133" s="81" t="s">
        <v>120</v>
      </c>
      <c r="M133" s="81" t="s">
        <v>120</v>
      </c>
      <c r="N133" s="60" t="s">
        <v>120</v>
      </c>
      <c r="O133" s="60">
        <v>2016</v>
      </c>
    </row>
    <row r="134" spans="1:15" ht="30">
      <c r="A134" s="69" t="s">
        <v>230</v>
      </c>
      <c r="B134" s="69" t="s">
        <v>129</v>
      </c>
      <c r="C134" s="69">
        <v>3</v>
      </c>
      <c r="D134" s="69">
        <v>1</v>
      </c>
      <c r="E134" s="69">
        <v>2</v>
      </c>
      <c r="F134" s="69">
        <v>0</v>
      </c>
      <c r="G134" s="69">
        <v>9</v>
      </c>
      <c r="H134" s="69">
        <v>0</v>
      </c>
      <c r="I134" s="75" t="s">
        <v>190</v>
      </c>
      <c r="J134" s="19" t="s">
        <v>117</v>
      </c>
      <c r="K134" s="60">
        <v>40</v>
      </c>
      <c r="L134" s="81">
        <v>45</v>
      </c>
      <c r="M134" s="81">
        <v>45</v>
      </c>
      <c r="N134" s="74">
        <f>K134+L134+M134</f>
        <v>130</v>
      </c>
      <c r="O134" s="60">
        <v>2016</v>
      </c>
    </row>
    <row r="135" spans="1:15" ht="61.5" customHeight="1">
      <c r="A135" s="69" t="s">
        <v>230</v>
      </c>
      <c r="B135" s="69" t="s">
        <v>129</v>
      </c>
      <c r="C135" s="69">
        <v>3</v>
      </c>
      <c r="D135" s="69">
        <v>1</v>
      </c>
      <c r="E135" s="69">
        <v>2</v>
      </c>
      <c r="F135" s="69">
        <v>1</v>
      </c>
      <c r="G135" s="69">
        <v>0</v>
      </c>
      <c r="H135" s="69">
        <v>0</v>
      </c>
      <c r="I135" s="19" t="s">
        <v>136</v>
      </c>
      <c r="J135" s="69" t="s">
        <v>124</v>
      </c>
      <c r="K135" s="60" t="s">
        <v>120</v>
      </c>
      <c r="L135" s="81" t="s">
        <v>120</v>
      </c>
      <c r="M135" s="81" t="s">
        <v>120</v>
      </c>
      <c r="N135" s="60" t="s">
        <v>120</v>
      </c>
      <c r="O135" s="60">
        <v>2016</v>
      </c>
    </row>
    <row r="136" spans="1:15" ht="30.75" customHeight="1">
      <c r="A136" s="69" t="s">
        <v>230</v>
      </c>
      <c r="B136" s="69" t="s">
        <v>129</v>
      </c>
      <c r="C136" s="69">
        <v>3</v>
      </c>
      <c r="D136" s="69">
        <v>1</v>
      </c>
      <c r="E136" s="69">
        <v>2</v>
      </c>
      <c r="F136" s="69">
        <v>1</v>
      </c>
      <c r="G136" s="69">
        <v>0</v>
      </c>
      <c r="H136" s="69">
        <v>0</v>
      </c>
      <c r="I136" s="131" t="s">
        <v>191</v>
      </c>
      <c r="J136" s="19" t="s">
        <v>117</v>
      </c>
      <c r="K136" s="60">
        <v>10</v>
      </c>
      <c r="L136" s="81">
        <v>10</v>
      </c>
      <c r="M136" s="81">
        <v>10</v>
      </c>
      <c r="N136" s="74">
        <f>K136+L136+M136</f>
        <v>30</v>
      </c>
      <c r="O136" s="60">
        <v>2016</v>
      </c>
    </row>
    <row r="137" spans="1:15" ht="60">
      <c r="A137" s="69" t="s">
        <v>230</v>
      </c>
      <c r="B137" s="69" t="s">
        <v>129</v>
      </c>
      <c r="C137" s="69">
        <v>3</v>
      </c>
      <c r="D137" s="69">
        <v>1</v>
      </c>
      <c r="E137" s="69">
        <v>2</v>
      </c>
      <c r="F137" s="69">
        <v>1</v>
      </c>
      <c r="G137" s="69">
        <v>1</v>
      </c>
      <c r="H137" s="69">
        <v>0</v>
      </c>
      <c r="I137" s="19" t="s">
        <v>137</v>
      </c>
      <c r="J137" s="69" t="s">
        <v>124</v>
      </c>
      <c r="K137" s="60" t="s">
        <v>120</v>
      </c>
      <c r="L137" s="81" t="s">
        <v>120</v>
      </c>
      <c r="M137" s="81" t="s">
        <v>120</v>
      </c>
      <c r="N137" s="60" t="s">
        <v>120</v>
      </c>
      <c r="O137" s="60">
        <v>2016</v>
      </c>
    </row>
    <row r="138" spans="1:15" ht="45">
      <c r="A138" s="69" t="s">
        <v>230</v>
      </c>
      <c r="B138" s="69" t="s">
        <v>129</v>
      </c>
      <c r="C138" s="69">
        <v>3</v>
      </c>
      <c r="D138" s="69">
        <v>1</v>
      </c>
      <c r="E138" s="69">
        <v>2</v>
      </c>
      <c r="F138" s="69">
        <v>1</v>
      </c>
      <c r="G138" s="69">
        <v>1</v>
      </c>
      <c r="H138" s="69">
        <v>0</v>
      </c>
      <c r="I138" s="75" t="s">
        <v>192</v>
      </c>
      <c r="J138" s="19" t="s">
        <v>117</v>
      </c>
      <c r="K138" s="60">
        <v>35</v>
      </c>
      <c r="L138" s="81">
        <v>40</v>
      </c>
      <c r="M138" s="81">
        <v>40</v>
      </c>
      <c r="N138" s="74">
        <f>K138+L138+M138</f>
        <v>115</v>
      </c>
      <c r="O138" s="60">
        <v>2016</v>
      </c>
    </row>
    <row r="139" spans="1:15" ht="75">
      <c r="A139" s="69" t="s">
        <v>230</v>
      </c>
      <c r="B139" s="69" t="s">
        <v>129</v>
      </c>
      <c r="C139" s="69">
        <v>3</v>
      </c>
      <c r="D139" s="69">
        <v>1</v>
      </c>
      <c r="E139" s="69">
        <v>2</v>
      </c>
      <c r="F139" s="69">
        <v>1</v>
      </c>
      <c r="G139" s="69">
        <v>2</v>
      </c>
      <c r="H139" s="69">
        <v>0</v>
      </c>
      <c r="I139" s="19" t="s">
        <v>138</v>
      </c>
      <c r="J139" s="69" t="s">
        <v>124</v>
      </c>
      <c r="K139" s="60" t="s">
        <v>120</v>
      </c>
      <c r="L139" s="81" t="s">
        <v>120</v>
      </c>
      <c r="M139" s="81" t="s">
        <v>120</v>
      </c>
      <c r="N139" s="60" t="s">
        <v>120</v>
      </c>
      <c r="O139" s="60">
        <v>2016</v>
      </c>
    </row>
    <row r="140" spans="1:15" ht="30">
      <c r="A140" s="69" t="s">
        <v>230</v>
      </c>
      <c r="B140" s="69" t="s">
        <v>129</v>
      </c>
      <c r="C140" s="69">
        <v>3</v>
      </c>
      <c r="D140" s="69">
        <v>1</v>
      </c>
      <c r="E140" s="69">
        <v>2</v>
      </c>
      <c r="F140" s="69">
        <v>1</v>
      </c>
      <c r="G140" s="69">
        <v>2</v>
      </c>
      <c r="H140" s="69">
        <v>0</v>
      </c>
      <c r="I140" s="75" t="s">
        <v>193</v>
      </c>
      <c r="J140" s="19" t="s">
        <v>117</v>
      </c>
      <c r="K140" s="60">
        <v>1</v>
      </c>
      <c r="L140" s="81">
        <v>1</v>
      </c>
      <c r="M140" s="81">
        <v>1</v>
      </c>
      <c r="N140" s="74">
        <f>K140+L140+M140</f>
        <v>3</v>
      </c>
      <c r="O140" s="60">
        <v>2016</v>
      </c>
    </row>
    <row r="141" spans="1:15" ht="75">
      <c r="A141" s="69" t="s">
        <v>230</v>
      </c>
      <c r="B141" s="69" t="s">
        <v>129</v>
      </c>
      <c r="C141" s="69">
        <v>3</v>
      </c>
      <c r="D141" s="69">
        <v>1</v>
      </c>
      <c r="E141" s="69">
        <v>2</v>
      </c>
      <c r="F141" s="69">
        <v>1</v>
      </c>
      <c r="G141" s="69">
        <v>3</v>
      </c>
      <c r="H141" s="69">
        <v>0</v>
      </c>
      <c r="I141" s="19" t="s">
        <v>146</v>
      </c>
      <c r="J141" s="69" t="s">
        <v>124</v>
      </c>
      <c r="K141" s="60" t="s">
        <v>120</v>
      </c>
      <c r="L141" s="81" t="s">
        <v>120</v>
      </c>
      <c r="M141" s="81" t="s">
        <v>120</v>
      </c>
      <c r="N141" s="60" t="s">
        <v>120</v>
      </c>
      <c r="O141" s="60">
        <v>2016</v>
      </c>
    </row>
    <row r="142" spans="1:15" ht="30">
      <c r="A142" s="69" t="s">
        <v>230</v>
      </c>
      <c r="B142" s="69" t="s">
        <v>129</v>
      </c>
      <c r="C142" s="69">
        <v>3</v>
      </c>
      <c r="D142" s="69">
        <v>1</v>
      </c>
      <c r="E142" s="69">
        <v>2</v>
      </c>
      <c r="F142" s="69">
        <v>1</v>
      </c>
      <c r="G142" s="69">
        <v>3</v>
      </c>
      <c r="H142" s="69">
        <v>0</v>
      </c>
      <c r="I142" s="75" t="s">
        <v>193</v>
      </c>
      <c r="J142" s="19" t="s">
        <v>117</v>
      </c>
      <c r="K142" s="60">
        <v>1</v>
      </c>
      <c r="L142" s="81">
        <v>1</v>
      </c>
      <c r="M142" s="81">
        <v>1</v>
      </c>
      <c r="N142" s="74">
        <f>K142+L142+M142</f>
        <v>3</v>
      </c>
      <c r="O142" s="60">
        <v>2016</v>
      </c>
    </row>
    <row r="143" spans="1:15" ht="105.75">
      <c r="A143" s="69" t="s">
        <v>230</v>
      </c>
      <c r="B143" s="69" t="s">
        <v>129</v>
      </c>
      <c r="C143" s="69">
        <v>3</v>
      </c>
      <c r="D143" s="69">
        <v>1</v>
      </c>
      <c r="E143" s="69">
        <v>2</v>
      </c>
      <c r="F143" s="69">
        <v>1</v>
      </c>
      <c r="G143" s="69">
        <v>4</v>
      </c>
      <c r="H143" s="69">
        <v>0</v>
      </c>
      <c r="I143" s="19" t="s">
        <v>147</v>
      </c>
      <c r="J143" s="69" t="s">
        <v>124</v>
      </c>
      <c r="K143" s="60" t="s">
        <v>120</v>
      </c>
      <c r="L143" s="81" t="s">
        <v>120</v>
      </c>
      <c r="M143" s="81" t="s">
        <v>120</v>
      </c>
      <c r="N143" s="60" t="s">
        <v>120</v>
      </c>
      <c r="O143" s="60">
        <v>2016</v>
      </c>
    </row>
    <row r="144" spans="1:15" ht="30">
      <c r="A144" s="69" t="s">
        <v>230</v>
      </c>
      <c r="B144" s="69" t="s">
        <v>129</v>
      </c>
      <c r="C144" s="69">
        <v>3</v>
      </c>
      <c r="D144" s="69">
        <v>1</v>
      </c>
      <c r="E144" s="69">
        <v>2</v>
      </c>
      <c r="F144" s="69">
        <v>1</v>
      </c>
      <c r="G144" s="69">
        <v>4</v>
      </c>
      <c r="H144" s="69">
        <v>0</v>
      </c>
      <c r="I144" s="75" t="s">
        <v>194</v>
      </c>
      <c r="J144" s="19" t="s">
        <v>117</v>
      </c>
      <c r="K144" s="60">
        <v>1</v>
      </c>
      <c r="L144" s="81">
        <v>1</v>
      </c>
      <c r="M144" s="81">
        <v>1</v>
      </c>
      <c r="N144" s="74">
        <f>K144+L144+M144</f>
        <v>3</v>
      </c>
      <c r="O144" s="60">
        <v>2016</v>
      </c>
    </row>
    <row r="145" spans="1:15" ht="75">
      <c r="A145" s="69" t="s">
        <v>230</v>
      </c>
      <c r="B145" s="69" t="s">
        <v>129</v>
      </c>
      <c r="C145" s="69">
        <v>3</v>
      </c>
      <c r="D145" s="69">
        <v>1</v>
      </c>
      <c r="E145" s="69">
        <v>2</v>
      </c>
      <c r="F145" s="69">
        <v>1</v>
      </c>
      <c r="G145" s="69">
        <v>5</v>
      </c>
      <c r="H145" s="69">
        <v>0</v>
      </c>
      <c r="I145" s="19" t="s">
        <v>148</v>
      </c>
      <c r="J145" s="69" t="s">
        <v>124</v>
      </c>
      <c r="K145" s="60" t="s">
        <v>120</v>
      </c>
      <c r="L145" s="81" t="s">
        <v>120</v>
      </c>
      <c r="M145" s="81" t="s">
        <v>120</v>
      </c>
      <c r="N145" s="60" t="s">
        <v>120</v>
      </c>
      <c r="O145" s="60">
        <v>2016</v>
      </c>
    </row>
    <row r="146" spans="1:15" ht="30">
      <c r="A146" s="69" t="s">
        <v>230</v>
      </c>
      <c r="B146" s="69" t="s">
        <v>129</v>
      </c>
      <c r="C146" s="69">
        <v>3</v>
      </c>
      <c r="D146" s="69">
        <v>1</v>
      </c>
      <c r="E146" s="69">
        <v>2</v>
      </c>
      <c r="F146" s="69">
        <v>1</v>
      </c>
      <c r="G146" s="69">
        <v>5</v>
      </c>
      <c r="H146" s="69">
        <v>0</v>
      </c>
      <c r="I146" s="75" t="s">
        <v>193</v>
      </c>
      <c r="J146" s="19" t="s">
        <v>117</v>
      </c>
      <c r="K146" s="60">
        <v>1</v>
      </c>
      <c r="L146" s="81">
        <v>1</v>
      </c>
      <c r="M146" s="81">
        <v>1</v>
      </c>
      <c r="N146" s="74">
        <f>K146+L146+M146</f>
        <v>3</v>
      </c>
      <c r="O146" s="60">
        <v>2016</v>
      </c>
    </row>
    <row r="147" spans="1:15" ht="90">
      <c r="A147" s="69" t="s">
        <v>230</v>
      </c>
      <c r="B147" s="69" t="s">
        <v>129</v>
      </c>
      <c r="C147" s="69">
        <v>3</v>
      </c>
      <c r="D147" s="69">
        <v>1</v>
      </c>
      <c r="E147" s="69">
        <v>2</v>
      </c>
      <c r="F147" s="69">
        <v>1</v>
      </c>
      <c r="G147" s="69">
        <v>6</v>
      </c>
      <c r="H147" s="69">
        <v>0</v>
      </c>
      <c r="I147" s="19" t="s">
        <v>149</v>
      </c>
      <c r="J147" s="69" t="s">
        <v>124</v>
      </c>
      <c r="K147" s="60" t="s">
        <v>120</v>
      </c>
      <c r="L147" s="81" t="s">
        <v>120</v>
      </c>
      <c r="M147" s="81" t="s">
        <v>120</v>
      </c>
      <c r="N147" s="60" t="s">
        <v>120</v>
      </c>
      <c r="O147" s="60">
        <v>2016</v>
      </c>
    </row>
    <row r="148" spans="1:15" ht="75">
      <c r="A148" s="69" t="s">
        <v>230</v>
      </c>
      <c r="B148" s="69" t="s">
        <v>129</v>
      </c>
      <c r="C148" s="69">
        <v>3</v>
      </c>
      <c r="D148" s="69">
        <v>1</v>
      </c>
      <c r="E148" s="69">
        <v>2</v>
      </c>
      <c r="F148" s="69">
        <v>1</v>
      </c>
      <c r="G148" s="69">
        <v>6</v>
      </c>
      <c r="H148" s="69">
        <v>1</v>
      </c>
      <c r="I148" s="75" t="s">
        <v>195</v>
      </c>
      <c r="J148" s="19" t="s">
        <v>117</v>
      </c>
      <c r="K148" s="60">
        <v>1</v>
      </c>
      <c r="L148" s="81">
        <v>1</v>
      </c>
      <c r="M148" s="81">
        <v>1</v>
      </c>
      <c r="N148" s="74">
        <f>K148+L148+M148</f>
        <v>3</v>
      </c>
      <c r="O148" s="60">
        <v>2016</v>
      </c>
    </row>
    <row r="149" spans="1:15" ht="60">
      <c r="A149" s="69" t="s">
        <v>230</v>
      </c>
      <c r="B149" s="69" t="s">
        <v>129</v>
      </c>
      <c r="C149" s="69">
        <v>3</v>
      </c>
      <c r="D149" s="69">
        <v>1</v>
      </c>
      <c r="E149" s="69">
        <v>2</v>
      </c>
      <c r="F149" s="69">
        <v>1</v>
      </c>
      <c r="G149" s="69">
        <v>7</v>
      </c>
      <c r="H149" s="69">
        <v>0</v>
      </c>
      <c r="I149" s="19" t="s">
        <v>219</v>
      </c>
      <c r="J149" s="69" t="s">
        <v>124</v>
      </c>
      <c r="K149" s="60" t="s">
        <v>120</v>
      </c>
      <c r="L149" s="81" t="s">
        <v>120</v>
      </c>
      <c r="M149" s="81" t="s">
        <v>120</v>
      </c>
      <c r="N149" s="60" t="s">
        <v>120</v>
      </c>
      <c r="O149" s="60">
        <v>2016</v>
      </c>
    </row>
    <row r="150" spans="1:15" ht="15">
      <c r="A150" s="69" t="s">
        <v>230</v>
      </c>
      <c r="B150" s="69" t="s">
        <v>129</v>
      </c>
      <c r="C150" s="69">
        <v>3</v>
      </c>
      <c r="D150" s="69">
        <v>1</v>
      </c>
      <c r="E150" s="69">
        <v>2</v>
      </c>
      <c r="F150" s="69">
        <v>1</v>
      </c>
      <c r="G150" s="69">
        <v>7</v>
      </c>
      <c r="H150" s="69">
        <v>0</v>
      </c>
      <c r="I150" s="75" t="s">
        <v>203</v>
      </c>
      <c r="J150" s="19" t="s">
        <v>117</v>
      </c>
      <c r="K150" s="60">
        <v>5</v>
      </c>
      <c r="L150" s="81">
        <v>5</v>
      </c>
      <c r="M150" s="81">
        <v>5</v>
      </c>
      <c r="N150" s="74">
        <f>K150+L150+M150</f>
        <v>15</v>
      </c>
      <c r="O150" s="60">
        <v>2016</v>
      </c>
    </row>
    <row r="151" spans="1:15" ht="60">
      <c r="A151" s="69" t="s">
        <v>230</v>
      </c>
      <c r="B151" s="69" t="s">
        <v>129</v>
      </c>
      <c r="C151" s="69">
        <v>3</v>
      </c>
      <c r="D151" s="69">
        <v>1</v>
      </c>
      <c r="E151" s="69">
        <v>2</v>
      </c>
      <c r="F151" s="69">
        <v>1</v>
      </c>
      <c r="G151" s="69">
        <v>8</v>
      </c>
      <c r="H151" s="69">
        <v>0</v>
      </c>
      <c r="I151" s="19" t="s">
        <v>150</v>
      </c>
      <c r="J151" s="69" t="s">
        <v>124</v>
      </c>
      <c r="K151" s="60" t="s">
        <v>120</v>
      </c>
      <c r="L151" s="81" t="s">
        <v>120</v>
      </c>
      <c r="M151" s="81" t="s">
        <v>120</v>
      </c>
      <c r="N151" s="60" t="s">
        <v>120</v>
      </c>
      <c r="O151" s="60">
        <v>2016</v>
      </c>
    </row>
    <row r="152" spans="1:15" ht="45">
      <c r="A152" s="69" t="s">
        <v>230</v>
      </c>
      <c r="B152" s="69" t="s">
        <v>129</v>
      </c>
      <c r="C152" s="69">
        <v>3</v>
      </c>
      <c r="D152" s="69">
        <v>1</v>
      </c>
      <c r="E152" s="69">
        <v>2</v>
      </c>
      <c r="F152" s="69">
        <v>1</v>
      </c>
      <c r="G152" s="69">
        <v>8</v>
      </c>
      <c r="H152" s="69">
        <v>0</v>
      </c>
      <c r="I152" s="75" t="s">
        <v>204</v>
      </c>
      <c r="J152" s="19" t="s">
        <v>117</v>
      </c>
      <c r="K152" s="60">
        <v>60</v>
      </c>
      <c r="L152" s="81">
        <v>70</v>
      </c>
      <c r="M152" s="81">
        <v>70</v>
      </c>
      <c r="N152" s="74">
        <f>K152+L152+M152</f>
        <v>200</v>
      </c>
      <c r="O152" s="60">
        <v>2016</v>
      </c>
    </row>
    <row r="153" spans="1:15" ht="60">
      <c r="A153" s="69" t="s">
        <v>230</v>
      </c>
      <c r="B153" s="69" t="s">
        <v>129</v>
      </c>
      <c r="C153" s="69">
        <v>3</v>
      </c>
      <c r="D153" s="69">
        <v>1</v>
      </c>
      <c r="E153" s="69">
        <v>2</v>
      </c>
      <c r="F153" s="69">
        <v>1</v>
      </c>
      <c r="G153" s="69">
        <v>9</v>
      </c>
      <c r="H153" s="69">
        <v>0</v>
      </c>
      <c r="I153" s="131" t="s">
        <v>225</v>
      </c>
      <c r="J153" s="69" t="s">
        <v>124</v>
      </c>
      <c r="K153" s="60" t="s">
        <v>120</v>
      </c>
      <c r="L153" s="81" t="s">
        <v>120</v>
      </c>
      <c r="M153" s="81" t="s">
        <v>120</v>
      </c>
      <c r="N153" s="60" t="s">
        <v>120</v>
      </c>
      <c r="O153" s="60">
        <v>2016</v>
      </c>
    </row>
    <row r="154" spans="1:15" ht="30">
      <c r="A154" s="69" t="s">
        <v>230</v>
      </c>
      <c r="B154" s="69" t="s">
        <v>129</v>
      </c>
      <c r="C154" s="69">
        <v>3</v>
      </c>
      <c r="D154" s="69">
        <v>1</v>
      </c>
      <c r="E154" s="69">
        <v>2</v>
      </c>
      <c r="F154" s="69">
        <v>1</v>
      </c>
      <c r="G154" s="69">
        <v>9</v>
      </c>
      <c r="H154" s="69">
        <v>0</v>
      </c>
      <c r="I154" s="75" t="s">
        <v>205</v>
      </c>
      <c r="J154" s="19" t="s">
        <v>117</v>
      </c>
      <c r="K154" s="60">
        <v>2350</v>
      </c>
      <c r="L154" s="81">
        <v>2400</v>
      </c>
      <c r="M154" s="81">
        <v>2400</v>
      </c>
      <c r="N154" s="74">
        <f>K154+L154+M154</f>
        <v>7150</v>
      </c>
      <c r="O154" s="60">
        <v>2016</v>
      </c>
    </row>
    <row r="155" spans="1:15" ht="28.5">
      <c r="A155" s="69" t="s">
        <v>230</v>
      </c>
      <c r="B155" s="69" t="s">
        <v>129</v>
      </c>
      <c r="C155" s="69">
        <v>4</v>
      </c>
      <c r="D155" s="69">
        <v>0</v>
      </c>
      <c r="E155" s="69">
        <v>0</v>
      </c>
      <c r="F155" s="69">
        <v>0</v>
      </c>
      <c r="G155" s="69">
        <v>0</v>
      </c>
      <c r="H155" s="69">
        <v>0</v>
      </c>
      <c r="I155" s="86" t="s">
        <v>293</v>
      </c>
      <c r="J155" s="86" t="s">
        <v>116</v>
      </c>
      <c r="K155" s="88">
        <f>K162</f>
        <v>25469.1</v>
      </c>
      <c r="L155" s="88">
        <f>L162</f>
        <v>25500</v>
      </c>
      <c r="M155" s="88">
        <f>M162</f>
        <v>25500</v>
      </c>
      <c r="N155" s="81">
        <f>K155+L155+M155</f>
        <v>76469.1</v>
      </c>
      <c r="O155" s="134">
        <v>2016</v>
      </c>
    </row>
    <row r="156" spans="1:15" ht="42.75">
      <c r="A156" s="69" t="s">
        <v>230</v>
      </c>
      <c r="B156" s="69" t="s">
        <v>129</v>
      </c>
      <c r="C156" s="69">
        <v>4</v>
      </c>
      <c r="D156" s="69">
        <v>2</v>
      </c>
      <c r="E156" s="69">
        <v>1</v>
      </c>
      <c r="F156" s="69">
        <v>0</v>
      </c>
      <c r="G156" s="69">
        <v>0</v>
      </c>
      <c r="H156" s="69">
        <v>0</v>
      </c>
      <c r="I156" s="86" t="s">
        <v>283</v>
      </c>
      <c r="J156" s="19" t="s">
        <v>116</v>
      </c>
      <c r="K156" s="81">
        <f>K162</f>
        <v>25469.1</v>
      </c>
      <c r="L156" s="81">
        <f>L162</f>
        <v>25500</v>
      </c>
      <c r="M156" s="81">
        <f>M162</f>
        <v>25500</v>
      </c>
      <c r="N156" s="81">
        <f>K156+L156+M156</f>
        <v>76469.1</v>
      </c>
      <c r="O156" s="60">
        <v>2016</v>
      </c>
    </row>
    <row r="157" spans="1:15" ht="75">
      <c r="A157" s="69" t="s">
        <v>230</v>
      </c>
      <c r="B157" s="69" t="s">
        <v>129</v>
      </c>
      <c r="C157" s="69">
        <v>4</v>
      </c>
      <c r="D157" s="69">
        <v>2</v>
      </c>
      <c r="E157" s="69">
        <v>1</v>
      </c>
      <c r="F157" s="69">
        <v>0</v>
      </c>
      <c r="G157" s="69">
        <v>1</v>
      </c>
      <c r="H157" s="69">
        <v>0</v>
      </c>
      <c r="I157" s="75" t="s">
        <v>284</v>
      </c>
      <c r="J157" s="19" t="s">
        <v>119</v>
      </c>
      <c r="K157" s="29">
        <v>6.8</v>
      </c>
      <c r="L157" s="121">
        <v>6.3</v>
      </c>
      <c r="M157" s="121">
        <v>0</v>
      </c>
      <c r="N157" s="29">
        <v>8.2</v>
      </c>
      <c r="O157" s="24">
        <v>2016</v>
      </c>
    </row>
    <row r="158" spans="1:15" ht="60">
      <c r="A158" s="69" t="s">
        <v>230</v>
      </c>
      <c r="B158" s="69" t="s">
        <v>129</v>
      </c>
      <c r="C158" s="69">
        <v>4</v>
      </c>
      <c r="D158" s="69">
        <v>2</v>
      </c>
      <c r="E158" s="69">
        <v>1</v>
      </c>
      <c r="F158" s="69">
        <v>0</v>
      </c>
      <c r="G158" s="69">
        <v>1</v>
      </c>
      <c r="H158" s="69">
        <v>0</v>
      </c>
      <c r="I158" s="19" t="s">
        <v>215</v>
      </c>
      <c r="J158" s="19" t="s">
        <v>124</v>
      </c>
      <c r="K158" s="24" t="s">
        <v>120</v>
      </c>
      <c r="L158" s="74" t="s">
        <v>120</v>
      </c>
      <c r="M158" s="74" t="s">
        <v>120</v>
      </c>
      <c r="N158" s="24" t="s">
        <v>120</v>
      </c>
      <c r="O158" s="24">
        <v>2016</v>
      </c>
    </row>
    <row r="159" spans="1:15" ht="30">
      <c r="A159" s="69" t="s">
        <v>230</v>
      </c>
      <c r="B159" s="69" t="s">
        <v>129</v>
      </c>
      <c r="C159" s="69">
        <v>4</v>
      </c>
      <c r="D159" s="69">
        <v>2</v>
      </c>
      <c r="E159" s="69">
        <v>1</v>
      </c>
      <c r="F159" s="69">
        <v>0</v>
      </c>
      <c r="G159" s="69">
        <v>1</v>
      </c>
      <c r="H159" s="69">
        <v>0</v>
      </c>
      <c r="I159" s="75" t="s">
        <v>206</v>
      </c>
      <c r="J159" s="19" t="s">
        <v>117</v>
      </c>
      <c r="K159" s="24">
        <v>50</v>
      </c>
      <c r="L159" s="74">
        <v>50</v>
      </c>
      <c r="M159" s="74">
        <v>0</v>
      </c>
      <c r="N159" s="24">
        <f>SUM(K159:L159)</f>
        <v>100</v>
      </c>
      <c r="O159" s="24">
        <v>2016</v>
      </c>
    </row>
    <row r="160" spans="1:15" ht="90">
      <c r="A160" s="69" t="s">
        <v>230</v>
      </c>
      <c r="B160" s="69" t="s">
        <v>129</v>
      </c>
      <c r="C160" s="69">
        <v>4</v>
      </c>
      <c r="D160" s="69">
        <v>2</v>
      </c>
      <c r="E160" s="69">
        <v>1</v>
      </c>
      <c r="F160" s="69">
        <v>0</v>
      </c>
      <c r="G160" s="69">
        <v>2</v>
      </c>
      <c r="H160" s="69">
        <v>0</v>
      </c>
      <c r="I160" s="19" t="s">
        <v>226</v>
      </c>
      <c r="J160" s="19" t="s">
        <v>124</v>
      </c>
      <c r="K160" s="24" t="s">
        <v>120</v>
      </c>
      <c r="L160" s="74" t="s">
        <v>120</v>
      </c>
      <c r="M160" s="74" t="s">
        <v>120</v>
      </c>
      <c r="N160" s="24" t="s">
        <v>120</v>
      </c>
      <c r="O160" s="24">
        <v>2016</v>
      </c>
    </row>
    <row r="161" spans="1:15" ht="15">
      <c r="A161" s="69" t="s">
        <v>230</v>
      </c>
      <c r="B161" s="69" t="s">
        <v>129</v>
      </c>
      <c r="C161" s="69">
        <v>4</v>
      </c>
      <c r="D161" s="69">
        <v>2</v>
      </c>
      <c r="E161" s="69">
        <v>1</v>
      </c>
      <c r="F161" s="69">
        <v>0</v>
      </c>
      <c r="G161" s="69">
        <v>2</v>
      </c>
      <c r="H161" s="69">
        <v>0</v>
      </c>
      <c r="I161" s="75" t="s">
        <v>207</v>
      </c>
      <c r="J161" s="19" t="s">
        <v>117</v>
      </c>
      <c r="K161" s="24">
        <v>1</v>
      </c>
      <c r="L161" s="74">
        <v>1</v>
      </c>
      <c r="M161" s="74">
        <v>0</v>
      </c>
      <c r="N161" s="24">
        <v>2</v>
      </c>
      <c r="O161" s="24">
        <v>2016</v>
      </c>
    </row>
    <row r="162" spans="1:15" ht="45">
      <c r="A162" s="69" t="s">
        <v>230</v>
      </c>
      <c r="B162" s="69" t="s">
        <v>129</v>
      </c>
      <c r="C162" s="69">
        <v>4</v>
      </c>
      <c r="D162" s="69">
        <v>2</v>
      </c>
      <c r="E162" s="69">
        <v>1</v>
      </c>
      <c r="F162" s="69">
        <v>0</v>
      </c>
      <c r="G162" s="69">
        <v>3</v>
      </c>
      <c r="H162" s="69">
        <v>3</v>
      </c>
      <c r="I162" s="19" t="s">
        <v>255</v>
      </c>
      <c r="J162" s="19" t="s">
        <v>116</v>
      </c>
      <c r="K162" s="74">
        <v>25469.1</v>
      </c>
      <c r="L162" s="74">
        <v>25500</v>
      </c>
      <c r="M162" s="74">
        <v>25500</v>
      </c>
      <c r="N162" s="74">
        <f>SUM(K162:M162)</f>
        <v>76469.1</v>
      </c>
      <c r="O162" s="24">
        <v>2016</v>
      </c>
    </row>
    <row r="163" spans="1:15" ht="45">
      <c r="A163" s="69" t="s">
        <v>230</v>
      </c>
      <c r="B163" s="69" t="s">
        <v>129</v>
      </c>
      <c r="C163" s="69">
        <v>4</v>
      </c>
      <c r="D163" s="69">
        <v>7</v>
      </c>
      <c r="E163" s="69">
        <v>8</v>
      </c>
      <c r="F163" s="69">
        <v>5</v>
      </c>
      <c r="G163" s="69">
        <v>1</v>
      </c>
      <c r="H163" s="69">
        <v>2</v>
      </c>
      <c r="I163" s="19" t="s">
        <v>246</v>
      </c>
      <c r="J163" s="19" t="s">
        <v>116</v>
      </c>
      <c r="K163" s="74">
        <v>0</v>
      </c>
      <c r="L163" s="74">
        <v>0</v>
      </c>
      <c r="M163" s="74">
        <v>0</v>
      </c>
      <c r="N163" s="74">
        <f>SUM(K163:L163)</f>
        <v>0</v>
      </c>
      <c r="O163" s="24">
        <v>2016</v>
      </c>
    </row>
    <row r="164" spans="1:15" ht="45">
      <c r="A164" s="69" t="s">
        <v>230</v>
      </c>
      <c r="B164" s="69" t="s">
        <v>129</v>
      </c>
      <c r="C164" s="69">
        <v>4</v>
      </c>
      <c r="D164" s="69">
        <v>5</v>
      </c>
      <c r="E164" s="69">
        <v>0</v>
      </c>
      <c r="F164" s="69">
        <v>2</v>
      </c>
      <c r="G164" s="69">
        <v>0</v>
      </c>
      <c r="H164" s="69">
        <v>1</v>
      </c>
      <c r="I164" s="19" t="s">
        <v>247</v>
      </c>
      <c r="J164" s="19" t="s">
        <v>116</v>
      </c>
      <c r="K164" s="74">
        <v>0</v>
      </c>
      <c r="L164" s="74">
        <v>0</v>
      </c>
      <c r="M164" s="74">
        <v>0</v>
      </c>
      <c r="N164" s="74">
        <f>SUM(K164:L164)</f>
        <v>0</v>
      </c>
      <c r="O164" s="24">
        <v>2016</v>
      </c>
    </row>
    <row r="165" spans="1:15" ht="45">
      <c r="A165" s="69" t="s">
        <v>230</v>
      </c>
      <c r="B165" s="69" t="s">
        <v>129</v>
      </c>
      <c r="C165" s="69">
        <v>4</v>
      </c>
      <c r="D165" s="69">
        <v>2</v>
      </c>
      <c r="E165" s="69">
        <v>1</v>
      </c>
      <c r="F165" s="69">
        <v>0</v>
      </c>
      <c r="G165" s="69">
        <v>3</v>
      </c>
      <c r="H165" s="69">
        <v>0</v>
      </c>
      <c r="I165" s="75" t="s">
        <v>208</v>
      </c>
      <c r="J165" s="19" t="s">
        <v>117</v>
      </c>
      <c r="K165" s="29">
        <f>+L165+M165</f>
        <v>120</v>
      </c>
      <c r="L165" s="121">
        <v>60</v>
      </c>
      <c r="M165" s="121">
        <v>60</v>
      </c>
      <c r="N165" s="29">
        <v>217</v>
      </c>
      <c r="O165" s="24" t="s">
        <v>125</v>
      </c>
    </row>
    <row r="166" spans="1:15" ht="90" customHeight="1">
      <c r="A166" s="69" t="s">
        <v>230</v>
      </c>
      <c r="B166" s="69" t="s">
        <v>129</v>
      </c>
      <c r="C166" s="69">
        <v>5</v>
      </c>
      <c r="D166" s="69">
        <v>0</v>
      </c>
      <c r="E166" s="69">
        <v>0</v>
      </c>
      <c r="F166" s="69">
        <v>0</v>
      </c>
      <c r="G166" s="69">
        <v>0</v>
      </c>
      <c r="H166" s="69">
        <v>0</v>
      </c>
      <c r="I166" s="86" t="s">
        <v>294</v>
      </c>
      <c r="J166" s="19" t="s">
        <v>116</v>
      </c>
      <c r="K166" s="88">
        <f>K167+K180</f>
        <v>200354</v>
      </c>
      <c r="L166" s="88">
        <f>L167+L180</f>
        <v>152396</v>
      </c>
      <c r="M166" s="88">
        <f>M167+M180</f>
        <v>106908</v>
      </c>
      <c r="N166" s="88">
        <f>K166+L166+M166</f>
        <v>459658</v>
      </c>
      <c r="O166" s="60">
        <v>2016</v>
      </c>
    </row>
    <row r="167" spans="1:15" ht="42.75">
      <c r="A167" s="69" t="s">
        <v>230</v>
      </c>
      <c r="B167" s="69" t="s">
        <v>129</v>
      </c>
      <c r="C167" s="69">
        <v>5</v>
      </c>
      <c r="D167" s="69">
        <v>2</v>
      </c>
      <c r="E167" s="69">
        <v>1</v>
      </c>
      <c r="F167" s="69">
        <v>0</v>
      </c>
      <c r="G167" s="69">
        <v>0</v>
      </c>
      <c r="H167" s="69">
        <v>0</v>
      </c>
      <c r="I167" s="86" t="s">
        <v>285</v>
      </c>
      <c r="J167" s="19" t="s">
        <v>116</v>
      </c>
      <c r="K167" s="74">
        <f>K170+K172+K174+K176+K177+K178</f>
        <v>174865.6</v>
      </c>
      <c r="L167" s="74">
        <f>L170+L172+L174+L176+L177+L178</f>
        <v>139740.8</v>
      </c>
      <c r="M167" s="74">
        <f>M170+M172+M174+M176+M177+M178</f>
        <v>94252.8</v>
      </c>
      <c r="N167" s="88">
        <f>K167+L167+M167</f>
        <v>408859.2</v>
      </c>
      <c r="O167" s="24">
        <v>2016</v>
      </c>
    </row>
    <row r="168" spans="1:15" ht="75">
      <c r="A168" s="69" t="s">
        <v>230</v>
      </c>
      <c r="B168" s="69" t="s">
        <v>129</v>
      </c>
      <c r="C168" s="69">
        <v>5</v>
      </c>
      <c r="D168" s="69">
        <v>2</v>
      </c>
      <c r="E168" s="69">
        <v>1</v>
      </c>
      <c r="F168" s="69">
        <v>0</v>
      </c>
      <c r="G168" s="69">
        <v>1</v>
      </c>
      <c r="H168" s="69">
        <v>0</v>
      </c>
      <c r="I168" s="75" t="s">
        <v>286</v>
      </c>
      <c r="J168" s="19" t="s">
        <v>119</v>
      </c>
      <c r="K168" s="29" t="s">
        <v>155</v>
      </c>
      <c r="L168" s="121" t="s">
        <v>155</v>
      </c>
      <c r="M168" s="121">
        <v>6</v>
      </c>
      <c r="N168" s="29" t="s">
        <v>155</v>
      </c>
      <c r="O168" s="24">
        <v>2016</v>
      </c>
    </row>
    <row r="169" spans="1:15" ht="75">
      <c r="A169" s="69" t="s">
        <v>230</v>
      </c>
      <c r="B169" s="69" t="s">
        <v>129</v>
      </c>
      <c r="C169" s="69">
        <v>5</v>
      </c>
      <c r="D169" s="69">
        <v>2</v>
      </c>
      <c r="E169" s="69">
        <v>1</v>
      </c>
      <c r="F169" s="69">
        <v>0</v>
      </c>
      <c r="G169" s="69">
        <v>1</v>
      </c>
      <c r="H169" s="69">
        <v>0</v>
      </c>
      <c r="I169" s="75" t="s">
        <v>287</v>
      </c>
      <c r="J169" s="19" t="s">
        <v>119</v>
      </c>
      <c r="K169" s="29">
        <v>11.8</v>
      </c>
      <c r="L169" s="121">
        <v>9.7</v>
      </c>
      <c r="M169" s="121">
        <v>9.7</v>
      </c>
      <c r="N169" s="29">
        <v>11.9</v>
      </c>
      <c r="O169" s="24">
        <v>2016</v>
      </c>
    </row>
    <row r="170" spans="1:16" s="64" customFormat="1" ht="45">
      <c r="A170" s="69" t="s">
        <v>230</v>
      </c>
      <c r="B170" s="69" t="s">
        <v>129</v>
      </c>
      <c r="C170" s="69">
        <v>5</v>
      </c>
      <c r="D170" s="69">
        <v>2</v>
      </c>
      <c r="E170" s="69">
        <v>1</v>
      </c>
      <c r="F170" s="69">
        <v>0</v>
      </c>
      <c r="G170" s="69">
        <v>1</v>
      </c>
      <c r="H170" s="69">
        <v>3</v>
      </c>
      <c r="I170" s="75" t="s">
        <v>209</v>
      </c>
      <c r="J170" s="19" t="s">
        <v>116</v>
      </c>
      <c r="K170" s="80">
        <v>14580</v>
      </c>
      <c r="L170" s="74">
        <v>14580</v>
      </c>
      <c r="M170" s="74">
        <v>14580</v>
      </c>
      <c r="N170" s="77">
        <f aca="true" t="shared" si="4" ref="N170:N178">K170+L170+M170</f>
        <v>43740</v>
      </c>
      <c r="O170" s="24" t="s">
        <v>125</v>
      </c>
      <c r="P170" s="57"/>
    </row>
    <row r="171" spans="1:24" s="14" customFormat="1" ht="45">
      <c r="A171" s="69" t="s">
        <v>230</v>
      </c>
      <c r="B171" s="69" t="s">
        <v>129</v>
      </c>
      <c r="C171" s="69">
        <v>5</v>
      </c>
      <c r="D171" s="69">
        <v>2</v>
      </c>
      <c r="E171" s="69">
        <v>1</v>
      </c>
      <c r="F171" s="69">
        <v>0</v>
      </c>
      <c r="G171" s="69">
        <v>1</v>
      </c>
      <c r="H171" s="69">
        <v>0</v>
      </c>
      <c r="I171" s="75" t="s">
        <v>210</v>
      </c>
      <c r="J171" s="19" t="s">
        <v>117</v>
      </c>
      <c r="K171" s="77">
        <v>21</v>
      </c>
      <c r="L171" s="74">
        <v>21</v>
      </c>
      <c r="M171" s="74">
        <v>21</v>
      </c>
      <c r="N171" s="77">
        <f t="shared" si="4"/>
        <v>63</v>
      </c>
      <c r="O171" s="24" t="s">
        <v>125</v>
      </c>
      <c r="P171" s="57"/>
      <c r="Q171" s="57"/>
      <c r="R171" s="57"/>
      <c r="S171" s="57"/>
      <c r="T171" s="57"/>
      <c r="U171" s="57"/>
      <c r="V171" s="57"/>
      <c r="W171" s="57"/>
      <c r="X171" s="57"/>
    </row>
    <row r="172" spans="1:16" s="64" customFormat="1" ht="125.25" customHeight="1">
      <c r="A172" s="69" t="s">
        <v>230</v>
      </c>
      <c r="B172" s="69" t="s">
        <v>129</v>
      </c>
      <c r="C172" s="69">
        <v>5</v>
      </c>
      <c r="D172" s="69">
        <v>2</v>
      </c>
      <c r="E172" s="69">
        <v>1</v>
      </c>
      <c r="F172" s="69">
        <v>0</v>
      </c>
      <c r="G172" s="69">
        <v>2</v>
      </c>
      <c r="H172" s="69">
        <v>3</v>
      </c>
      <c r="I172" s="75" t="s">
        <v>211</v>
      </c>
      <c r="J172" s="19" t="s">
        <v>116</v>
      </c>
      <c r="K172" s="74">
        <v>11000</v>
      </c>
      <c r="L172" s="74">
        <v>11000</v>
      </c>
      <c r="M172" s="74">
        <v>11000</v>
      </c>
      <c r="N172" s="77">
        <f t="shared" si="4"/>
        <v>33000</v>
      </c>
      <c r="O172" s="24" t="s">
        <v>125</v>
      </c>
      <c r="P172" s="57"/>
    </row>
    <row r="173" spans="1:24" s="14" customFormat="1" ht="54" customHeight="1">
      <c r="A173" s="69" t="s">
        <v>230</v>
      </c>
      <c r="B173" s="69" t="s">
        <v>129</v>
      </c>
      <c r="C173" s="69">
        <v>5</v>
      </c>
      <c r="D173" s="69">
        <v>2</v>
      </c>
      <c r="E173" s="69">
        <v>1</v>
      </c>
      <c r="F173" s="69">
        <v>0</v>
      </c>
      <c r="G173" s="69">
        <v>2</v>
      </c>
      <c r="H173" s="69">
        <v>0</v>
      </c>
      <c r="I173" s="75" t="s">
        <v>212</v>
      </c>
      <c r="J173" s="19" t="s">
        <v>117</v>
      </c>
      <c r="K173" s="85">
        <v>3</v>
      </c>
      <c r="L173" s="74">
        <v>2</v>
      </c>
      <c r="M173" s="74">
        <v>2</v>
      </c>
      <c r="N173" s="77">
        <f t="shared" si="4"/>
        <v>7</v>
      </c>
      <c r="O173" s="24" t="s">
        <v>125</v>
      </c>
      <c r="P173" s="57"/>
      <c r="Q173" s="57"/>
      <c r="R173" s="57"/>
      <c r="S173" s="57"/>
      <c r="T173" s="57"/>
      <c r="U173" s="57"/>
      <c r="V173" s="57"/>
      <c r="W173" s="57"/>
      <c r="X173" s="57"/>
    </row>
    <row r="174" spans="1:16" s="64" customFormat="1" ht="59.25">
      <c r="A174" s="69" t="s">
        <v>230</v>
      </c>
      <c r="B174" s="69" t="s">
        <v>129</v>
      </c>
      <c r="C174" s="69">
        <v>5</v>
      </c>
      <c r="D174" s="69">
        <v>7</v>
      </c>
      <c r="E174" s="69">
        <v>8</v>
      </c>
      <c r="F174" s="69">
        <v>7</v>
      </c>
      <c r="G174" s="69">
        <v>4</v>
      </c>
      <c r="H174" s="69">
        <v>2</v>
      </c>
      <c r="I174" s="75" t="s">
        <v>256</v>
      </c>
      <c r="J174" s="19" t="s">
        <v>116</v>
      </c>
      <c r="K174" s="74">
        <v>70773.6</v>
      </c>
      <c r="L174" s="74">
        <v>68672.8</v>
      </c>
      <c r="M174" s="74">
        <v>68672.8</v>
      </c>
      <c r="N174" s="77">
        <f t="shared" si="4"/>
        <v>208119.2</v>
      </c>
      <c r="O174" s="24" t="s">
        <v>125</v>
      </c>
      <c r="P174" s="57"/>
    </row>
    <row r="175" spans="1:24" s="14" customFormat="1" ht="53.25" customHeight="1">
      <c r="A175" s="69" t="s">
        <v>230</v>
      </c>
      <c r="B175" s="69" t="s">
        <v>129</v>
      </c>
      <c r="C175" s="69">
        <v>5</v>
      </c>
      <c r="D175" s="69">
        <v>2</v>
      </c>
      <c r="E175" s="69">
        <v>1</v>
      </c>
      <c r="F175" s="69">
        <v>0</v>
      </c>
      <c r="G175" s="69">
        <v>3</v>
      </c>
      <c r="H175" s="69">
        <v>0</v>
      </c>
      <c r="I175" s="75" t="s">
        <v>213</v>
      </c>
      <c r="J175" s="19" t="s">
        <v>117</v>
      </c>
      <c r="K175" s="85">
        <v>5500</v>
      </c>
      <c r="L175" s="74">
        <v>5500</v>
      </c>
      <c r="M175" s="74">
        <v>5500</v>
      </c>
      <c r="N175" s="77">
        <f t="shared" si="4"/>
        <v>16500</v>
      </c>
      <c r="O175" s="60">
        <v>2016</v>
      </c>
      <c r="P175" s="57"/>
      <c r="Q175" s="57"/>
      <c r="R175" s="57"/>
      <c r="S175" s="57"/>
      <c r="T175" s="57"/>
      <c r="U175" s="57"/>
      <c r="V175" s="57"/>
      <c r="W175" s="57"/>
      <c r="X175" s="57"/>
    </row>
    <row r="176" spans="1:16" s="64" customFormat="1" ht="60">
      <c r="A176" s="69" t="s">
        <v>230</v>
      </c>
      <c r="B176" s="69" t="s">
        <v>129</v>
      </c>
      <c r="C176" s="69">
        <v>5</v>
      </c>
      <c r="D176" s="69">
        <v>2</v>
      </c>
      <c r="E176" s="69">
        <v>1</v>
      </c>
      <c r="F176" s="69">
        <v>0</v>
      </c>
      <c r="G176" s="69">
        <v>4</v>
      </c>
      <c r="H176" s="69">
        <v>3</v>
      </c>
      <c r="I176" s="75" t="s">
        <v>248</v>
      </c>
      <c r="J176" s="19" t="s">
        <v>116</v>
      </c>
      <c r="K176" s="74">
        <v>78512</v>
      </c>
      <c r="L176" s="74">
        <v>45488</v>
      </c>
      <c r="M176" s="74">
        <v>0</v>
      </c>
      <c r="N176" s="77">
        <f t="shared" si="4"/>
        <v>124000</v>
      </c>
      <c r="O176" s="60">
        <v>2016</v>
      </c>
      <c r="P176" s="57"/>
    </row>
    <row r="177" spans="1:15" ht="60">
      <c r="A177" s="69" t="s">
        <v>230</v>
      </c>
      <c r="B177" s="69" t="s">
        <v>129</v>
      </c>
      <c r="C177" s="69">
        <v>5</v>
      </c>
      <c r="D177" s="69">
        <v>2</v>
      </c>
      <c r="E177" s="69">
        <v>1</v>
      </c>
      <c r="F177" s="69">
        <v>0</v>
      </c>
      <c r="G177" s="69">
        <v>5</v>
      </c>
      <c r="H177" s="69">
        <v>3</v>
      </c>
      <c r="I177" s="75" t="s">
        <v>249</v>
      </c>
      <c r="J177" s="19" t="s">
        <v>116</v>
      </c>
      <c r="K177" s="74">
        <v>0</v>
      </c>
      <c r="L177" s="74">
        <v>0</v>
      </c>
      <c r="M177" s="74">
        <v>0</v>
      </c>
      <c r="N177" s="77">
        <f t="shared" si="4"/>
        <v>0</v>
      </c>
      <c r="O177" s="60">
        <v>2016</v>
      </c>
    </row>
    <row r="178" spans="1:15" ht="60">
      <c r="A178" s="69" t="s">
        <v>230</v>
      </c>
      <c r="B178" s="69" t="s">
        <v>129</v>
      </c>
      <c r="C178" s="69">
        <v>5</v>
      </c>
      <c r="D178" s="69">
        <v>2</v>
      </c>
      <c r="E178" s="69">
        <v>1</v>
      </c>
      <c r="F178" s="69">
        <v>0</v>
      </c>
      <c r="G178" s="69">
        <v>6</v>
      </c>
      <c r="H178" s="69">
        <v>3</v>
      </c>
      <c r="I178" s="75" t="s">
        <v>250</v>
      </c>
      <c r="J178" s="19" t="s">
        <v>116</v>
      </c>
      <c r="K178" s="74">
        <v>0</v>
      </c>
      <c r="L178" s="74">
        <v>0</v>
      </c>
      <c r="M178" s="74">
        <v>0</v>
      </c>
      <c r="N178" s="77">
        <f t="shared" si="4"/>
        <v>0</v>
      </c>
      <c r="O178" s="60">
        <v>2016</v>
      </c>
    </row>
    <row r="179" spans="1:15" ht="26.25" customHeight="1">
      <c r="A179" s="69" t="s">
        <v>230</v>
      </c>
      <c r="B179" s="69" t="s">
        <v>129</v>
      </c>
      <c r="C179" s="69">
        <v>5</v>
      </c>
      <c r="D179" s="69">
        <v>2</v>
      </c>
      <c r="E179" s="69">
        <v>1</v>
      </c>
      <c r="F179" s="69">
        <v>0</v>
      </c>
      <c r="G179" s="69">
        <v>4</v>
      </c>
      <c r="H179" s="69">
        <v>0</v>
      </c>
      <c r="I179" s="75" t="s">
        <v>233</v>
      </c>
      <c r="J179" s="19" t="s">
        <v>123</v>
      </c>
      <c r="K179" s="60">
        <v>4</v>
      </c>
      <c r="L179" s="81">
        <v>4</v>
      </c>
      <c r="M179" s="81">
        <v>0</v>
      </c>
      <c r="N179" s="60">
        <f>SUM(K179:L179)</f>
        <v>8</v>
      </c>
      <c r="O179" s="60">
        <v>2016</v>
      </c>
    </row>
    <row r="180" spans="1:15" ht="69" customHeight="1">
      <c r="A180" s="69" t="s">
        <v>230</v>
      </c>
      <c r="B180" s="69" t="s">
        <v>129</v>
      </c>
      <c r="C180" s="69">
        <v>5</v>
      </c>
      <c r="D180" s="69">
        <v>2</v>
      </c>
      <c r="E180" s="69">
        <v>2</v>
      </c>
      <c r="F180" s="69">
        <v>0</v>
      </c>
      <c r="G180" s="69">
        <v>0</v>
      </c>
      <c r="H180" s="69">
        <v>0</v>
      </c>
      <c r="I180" s="86" t="s">
        <v>288</v>
      </c>
      <c r="J180" s="19" t="s">
        <v>116</v>
      </c>
      <c r="K180" s="74">
        <f>K184+K185+K190+K191+K227</f>
        <v>25488.4</v>
      </c>
      <c r="L180" s="74">
        <f>L184+L185+L186+L190</f>
        <v>12655.2</v>
      </c>
      <c r="M180" s="74">
        <f>M184+M185+M186+M190</f>
        <v>12655.2</v>
      </c>
      <c r="N180" s="81">
        <f>K180+L180+M180</f>
        <v>50798.8</v>
      </c>
      <c r="O180" s="60">
        <v>2016</v>
      </c>
    </row>
    <row r="181" spans="1:24" s="14" customFormat="1" ht="71.25">
      <c r="A181" s="69" t="s">
        <v>230</v>
      </c>
      <c r="B181" s="69" t="s">
        <v>129</v>
      </c>
      <c r="C181" s="69">
        <v>5</v>
      </c>
      <c r="D181" s="69">
        <v>2</v>
      </c>
      <c r="E181" s="69">
        <v>2</v>
      </c>
      <c r="F181" s="69">
        <v>0</v>
      </c>
      <c r="G181" s="69">
        <v>0</v>
      </c>
      <c r="H181" s="69">
        <v>0</v>
      </c>
      <c r="I181" s="112" t="s">
        <v>289</v>
      </c>
      <c r="J181" s="69" t="s">
        <v>119</v>
      </c>
      <c r="K181" s="60">
        <v>0.3</v>
      </c>
      <c r="L181" s="81">
        <v>0.3</v>
      </c>
      <c r="M181" s="81">
        <v>0.3</v>
      </c>
      <c r="N181" s="60">
        <v>0.3</v>
      </c>
      <c r="O181" s="60">
        <v>2016</v>
      </c>
      <c r="P181" s="57"/>
      <c r="Q181" s="57"/>
      <c r="R181" s="57"/>
      <c r="S181" s="57"/>
      <c r="T181" s="57"/>
      <c r="U181" s="57"/>
      <c r="V181" s="57"/>
      <c r="W181" s="57"/>
      <c r="X181" s="57"/>
    </row>
    <row r="182" spans="1:15" ht="90">
      <c r="A182" s="69" t="s">
        <v>230</v>
      </c>
      <c r="B182" s="69" t="s">
        <v>129</v>
      </c>
      <c r="C182" s="69">
        <v>5</v>
      </c>
      <c r="D182" s="69">
        <v>2</v>
      </c>
      <c r="E182" s="69">
        <v>2</v>
      </c>
      <c r="F182" s="69">
        <v>0</v>
      </c>
      <c r="G182" s="69">
        <v>6</v>
      </c>
      <c r="H182" s="69">
        <v>0</v>
      </c>
      <c r="I182" s="75" t="s">
        <v>151</v>
      </c>
      <c r="J182" s="19" t="s">
        <v>124</v>
      </c>
      <c r="K182" s="60" t="s">
        <v>120</v>
      </c>
      <c r="L182" s="81" t="s">
        <v>120</v>
      </c>
      <c r="M182" s="81" t="s">
        <v>120</v>
      </c>
      <c r="N182" s="60" t="s">
        <v>120</v>
      </c>
      <c r="O182" s="24" t="s">
        <v>125</v>
      </c>
    </row>
    <row r="183" spans="1:15" ht="78.75" customHeight="1">
      <c r="A183" s="69" t="s">
        <v>230</v>
      </c>
      <c r="B183" s="69" t="s">
        <v>129</v>
      </c>
      <c r="C183" s="69">
        <v>5</v>
      </c>
      <c r="D183" s="69">
        <v>2</v>
      </c>
      <c r="E183" s="69">
        <v>2</v>
      </c>
      <c r="F183" s="69">
        <v>0</v>
      </c>
      <c r="G183" s="69">
        <v>6</v>
      </c>
      <c r="H183" s="69">
        <v>0</v>
      </c>
      <c r="I183" s="75" t="s">
        <v>227</v>
      </c>
      <c r="J183" s="19" t="s">
        <v>117</v>
      </c>
      <c r="K183" s="77">
        <v>6</v>
      </c>
      <c r="L183" s="74">
        <v>7</v>
      </c>
      <c r="M183" s="74">
        <v>7</v>
      </c>
      <c r="N183" s="77">
        <f>K183+L183+M183</f>
        <v>20</v>
      </c>
      <c r="O183" s="77">
        <v>2016</v>
      </c>
    </row>
    <row r="184" spans="1:16" s="64" customFormat="1" ht="59.25">
      <c r="A184" s="69" t="s">
        <v>230</v>
      </c>
      <c r="B184" s="69" t="s">
        <v>129</v>
      </c>
      <c r="C184" s="69">
        <v>5</v>
      </c>
      <c r="D184" s="69">
        <v>5</v>
      </c>
      <c r="E184" s="69">
        <v>0</v>
      </c>
      <c r="F184" s="69">
        <v>8</v>
      </c>
      <c r="G184" s="69">
        <v>2</v>
      </c>
      <c r="H184" s="69">
        <v>1</v>
      </c>
      <c r="I184" s="75" t="s">
        <v>257</v>
      </c>
      <c r="J184" s="76" t="s">
        <v>116</v>
      </c>
      <c r="K184" s="74">
        <v>7748.2</v>
      </c>
      <c r="L184" s="74">
        <v>8135.6</v>
      </c>
      <c r="M184" s="74">
        <v>8135.6</v>
      </c>
      <c r="N184" s="74">
        <f>K184+L184+M184</f>
        <v>24019.4</v>
      </c>
      <c r="O184" s="77">
        <v>2016</v>
      </c>
      <c r="P184" s="57"/>
    </row>
    <row r="185" spans="1:16" s="64" customFormat="1" ht="87.75">
      <c r="A185" s="69" t="s">
        <v>230</v>
      </c>
      <c r="B185" s="69" t="s">
        <v>129</v>
      </c>
      <c r="C185" s="69">
        <v>5</v>
      </c>
      <c r="D185" s="69">
        <v>7</v>
      </c>
      <c r="E185" s="69">
        <v>8</v>
      </c>
      <c r="F185" s="69">
        <v>6</v>
      </c>
      <c r="G185" s="69">
        <v>4</v>
      </c>
      <c r="H185" s="69">
        <v>2</v>
      </c>
      <c r="I185" s="75" t="s">
        <v>259</v>
      </c>
      <c r="J185" s="76" t="s">
        <v>116</v>
      </c>
      <c r="K185" s="74">
        <v>17740.2</v>
      </c>
      <c r="L185" s="74">
        <v>4519.6</v>
      </c>
      <c r="M185" s="74">
        <v>4519.6</v>
      </c>
      <c r="N185" s="74">
        <f>K185+L185+M185</f>
        <v>26779.4</v>
      </c>
      <c r="O185" s="77">
        <v>2016</v>
      </c>
      <c r="P185" s="57"/>
    </row>
    <row r="186" spans="1:15" ht="74.25">
      <c r="A186" s="69" t="s">
        <v>230</v>
      </c>
      <c r="B186" s="69" t="s">
        <v>129</v>
      </c>
      <c r="C186" s="69">
        <v>5</v>
      </c>
      <c r="D186" s="69">
        <v>7</v>
      </c>
      <c r="E186" s="69">
        <v>8</v>
      </c>
      <c r="F186" s="69">
        <v>7</v>
      </c>
      <c r="G186" s="69">
        <v>5</v>
      </c>
      <c r="H186" s="69">
        <v>2</v>
      </c>
      <c r="I186" s="75" t="s">
        <v>258</v>
      </c>
      <c r="J186" s="76" t="s">
        <v>116</v>
      </c>
      <c r="K186" s="74">
        <v>0</v>
      </c>
      <c r="L186" s="74">
        <v>0</v>
      </c>
      <c r="M186" s="74">
        <v>0</v>
      </c>
      <c r="N186" s="74">
        <f>SUM(K186:M186)</f>
        <v>0</v>
      </c>
      <c r="O186" s="77">
        <v>2016</v>
      </c>
    </row>
    <row r="187" spans="1:15" ht="60">
      <c r="A187" s="69" t="s">
        <v>230</v>
      </c>
      <c r="B187" s="69" t="s">
        <v>129</v>
      </c>
      <c r="C187" s="69">
        <v>5</v>
      </c>
      <c r="D187" s="69">
        <v>2</v>
      </c>
      <c r="E187" s="69">
        <v>2</v>
      </c>
      <c r="F187" s="69">
        <v>0</v>
      </c>
      <c r="G187" s="69">
        <v>7</v>
      </c>
      <c r="H187" s="69">
        <v>0</v>
      </c>
      <c r="I187" s="75" t="s">
        <v>216</v>
      </c>
      <c r="J187" s="19" t="s">
        <v>117</v>
      </c>
      <c r="K187" s="77">
        <v>10</v>
      </c>
      <c r="L187" s="74">
        <v>10</v>
      </c>
      <c r="M187" s="74">
        <v>10</v>
      </c>
      <c r="N187" s="77">
        <f>SUM(K187:L187)</f>
        <v>20</v>
      </c>
      <c r="O187" s="24" t="s">
        <v>125</v>
      </c>
    </row>
    <row r="188" spans="1:15" ht="105">
      <c r="A188" s="69" t="s">
        <v>230</v>
      </c>
      <c r="B188" s="69" t="s">
        <v>129</v>
      </c>
      <c r="C188" s="69">
        <v>5</v>
      </c>
      <c r="D188" s="69">
        <v>2</v>
      </c>
      <c r="E188" s="69">
        <v>2</v>
      </c>
      <c r="F188" s="69">
        <v>0</v>
      </c>
      <c r="G188" s="69">
        <v>8</v>
      </c>
      <c r="H188" s="69">
        <v>0</v>
      </c>
      <c r="I188" s="19" t="s">
        <v>217</v>
      </c>
      <c r="J188" s="19" t="s">
        <v>124</v>
      </c>
      <c r="K188" s="24" t="s">
        <v>120</v>
      </c>
      <c r="L188" s="74" t="s">
        <v>120</v>
      </c>
      <c r="M188" s="74" t="s">
        <v>120</v>
      </c>
      <c r="N188" s="24" t="s">
        <v>120</v>
      </c>
      <c r="O188" s="24" t="s">
        <v>125</v>
      </c>
    </row>
    <row r="189" spans="1:15" ht="30">
      <c r="A189" s="69" t="s">
        <v>230</v>
      </c>
      <c r="B189" s="69" t="s">
        <v>129</v>
      </c>
      <c r="C189" s="69">
        <v>5</v>
      </c>
      <c r="D189" s="69">
        <v>2</v>
      </c>
      <c r="E189" s="69">
        <v>2</v>
      </c>
      <c r="F189" s="69">
        <v>0</v>
      </c>
      <c r="G189" s="69">
        <v>8</v>
      </c>
      <c r="H189" s="69"/>
      <c r="I189" s="75" t="s">
        <v>214</v>
      </c>
      <c r="J189" s="19" t="s">
        <v>117</v>
      </c>
      <c r="K189" s="77">
        <v>10</v>
      </c>
      <c r="L189" s="74">
        <v>10</v>
      </c>
      <c r="M189" s="74">
        <v>10</v>
      </c>
      <c r="N189" s="77">
        <f>K189+L189+M189</f>
        <v>30</v>
      </c>
      <c r="O189" s="24" t="s">
        <v>125</v>
      </c>
    </row>
    <row r="190" spans="1:15" ht="45">
      <c r="A190" s="69" t="s">
        <v>230</v>
      </c>
      <c r="B190" s="69" t="s">
        <v>129</v>
      </c>
      <c r="C190" s="69">
        <v>5</v>
      </c>
      <c r="D190" s="69">
        <v>9</v>
      </c>
      <c r="E190" s="69">
        <v>6</v>
      </c>
      <c r="F190" s="69">
        <v>0</v>
      </c>
      <c r="G190" s="69">
        <v>2</v>
      </c>
      <c r="H190" s="69">
        <v>2</v>
      </c>
      <c r="I190" s="75" t="s">
        <v>251</v>
      </c>
      <c r="J190" s="19" t="s">
        <v>116</v>
      </c>
      <c r="K190" s="74">
        <v>0</v>
      </c>
      <c r="L190" s="74">
        <v>0</v>
      </c>
      <c r="M190" s="74">
        <v>0</v>
      </c>
      <c r="N190" s="77">
        <f>K190+L190+M190</f>
        <v>0</v>
      </c>
      <c r="O190" s="60">
        <v>2016</v>
      </c>
    </row>
    <row r="191" spans="1:15" ht="45">
      <c r="A191" s="69" t="s">
        <v>230</v>
      </c>
      <c r="B191" s="69" t="s">
        <v>129</v>
      </c>
      <c r="C191" s="69">
        <v>5</v>
      </c>
      <c r="D191" s="69">
        <v>9</v>
      </c>
      <c r="E191" s="69">
        <v>5</v>
      </c>
      <c r="F191" s="69">
        <v>0</v>
      </c>
      <c r="G191" s="69">
        <v>2</v>
      </c>
      <c r="H191" s="93" t="s">
        <v>290</v>
      </c>
      <c r="I191" s="75" t="s">
        <v>252</v>
      </c>
      <c r="J191" s="19" t="s">
        <v>116</v>
      </c>
      <c r="K191" s="74">
        <v>0</v>
      </c>
      <c r="L191" s="74">
        <v>0</v>
      </c>
      <c r="M191" s="74">
        <v>0</v>
      </c>
      <c r="N191" s="77">
        <f>K191+L191+M191</f>
        <v>0</v>
      </c>
      <c r="O191" s="60">
        <v>2016</v>
      </c>
    </row>
    <row r="192" spans="1:15" ht="15">
      <c r="A192" s="57"/>
      <c r="B192" s="57"/>
      <c r="C192" s="135" t="s">
        <v>228</v>
      </c>
      <c r="D192" s="57"/>
      <c r="E192" s="57"/>
      <c r="F192" s="57"/>
      <c r="G192" s="57"/>
      <c r="I192" s="57"/>
      <c r="J192" s="57"/>
      <c r="K192" s="57"/>
      <c r="L192" s="136"/>
      <c r="M192" s="136"/>
      <c r="N192" s="57"/>
      <c r="O192" s="57"/>
    </row>
    <row r="193" spans="1:15" ht="15">
      <c r="A193" s="57"/>
      <c r="B193" s="57"/>
      <c r="C193" s="135" t="s">
        <v>229</v>
      </c>
      <c r="D193" s="57"/>
      <c r="E193" s="57"/>
      <c r="F193" s="57"/>
      <c r="G193" s="57"/>
      <c r="I193" s="2" t="s">
        <v>357</v>
      </c>
      <c r="J193" s="57"/>
      <c r="K193" s="57"/>
      <c r="L193" s="136"/>
      <c r="M193" s="136"/>
      <c r="N193" s="57"/>
      <c r="O193" s="57"/>
    </row>
    <row r="194" ht="28.5" customHeight="1"/>
    <row r="198" ht="21" customHeight="1">
      <c r="C198" s="48"/>
    </row>
    <row r="199" spans="3:8" ht="18.75" customHeight="1">
      <c r="C199" s="48"/>
      <c r="H199" s="48"/>
    </row>
    <row r="200" ht="15">
      <c r="H200" s="48"/>
    </row>
    <row r="224" spans="7:15" ht="12.75">
      <c r="G224" s="58"/>
      <c r="H224" s="58"/>
      <c r="I224" s="58"/>
      <c r="J224" s="58"/>
      <c r="K224" s="58"/>
      <c r="L224" s="122"/>
      <c r="M224" s="122"/>
      <c r="N224" s="58"/>
      <c r="O224" s="58"/>
    </row>
    <row r="225" spans="7:15" ht="12.75">
      <c r="G225" s="58"/>
      <c r="H225" s="58"/>
      <c r="I225" s="58"/>
      <c r="J225" s="58"/>
      <c r="K225" s="58"/>
      <c r="L225" s="122"/>
      <c r="M225" s="122"/>
      <c r="N225" s="58"/>
      <c r="O225" s="58"/>
    </row>
    <row r="226" spans="1:24" s="71" customFormat="1" ht="43.5" customHeight="1">
      <c r="A226" s="73" t="s">
        <v>230</v>
      </c>
      <c r="B226" s="73" t="s">
        <v>129</v>
      </c>
      <c r="C226" s="73">
        <v>1</v>
      </c>
      <c r="D226" s="73">
        <v>9</v>
      </c>
      <c r="E226" s="73">
        <v>5</v>
      </c>
      <c r="F226" s="100">
        <v>0</v>
      </c>
      <c r="G226" s="58"/>
      <c r="H226" s="58"/>
      <c r="I226" s="101"/>
      <c r="J226" s="101"/>
      <c r="K226" s="102"/>
      <c r="L226" s="103"/>
      <c r="M226" s="103"/>
      <c r="N226" s="104"/>
      <c r="O226" s="94"/>
      <c r="P226" s="57"/>
      <c r="Q226" s="57"/>
      <c r="R226" s="57"/>
      <c r="S226" s="57"/>
      <c r="T226" s="57"/>
      <c r="U226" s="57"/>
      <c r="V226" s="57"/>
      <c r="W226" s="57"/>
      <c r="X226" s="57"/>
    </row>
    <row r="227" spans="1:24" s="71" customFormat="1" ht="15">
      <c r="A227" s="73" t="s">
        <v>230</v>
      </c>
      <c r="B227" s="73" t="s">
        <v>129</v>
      </c>
      <c r="C227" s="73">
        <v>5</v>
      </c>
      <c r="D227" s="73">
        <v>2</v>
      </c>
      <c r="E227" s="73">
        <v>1</v>
      </c>
      <c r="F227" s="100">
        <v>0</v>
      </c>
      <c r="G227" s="58"/>
      <c r="H227" s="58"/>
      <c r="I227" s="101"/>
      <c r="J227" s="101"/>
      <c r="K227" s="103"/>
      <c r="L227" s="103"/>
      <c r="M227" s="103"/>
      <c r="N227" s="104"/>
      <c r="O227" s="94"/>
      <c r="P227" s="57"/>
      <c r="Q227" s="57"/>
      <c r="R227" s="57"/>
      <c r="S227" s="57"/>
      <c r="T227" s="57"/>
      <c r="U227" s="57"/>
      <c r="V227" s="57"/>
      <c r="W227" s="57"/>
      <c r="X227" s="57"/>
    </row>
    <row r="283" ht="12.75">
      <c r="A283" s="2" t="s">
        <v>228</v>
      </c>
    </row>
    <row r="284" ht="12.75">
      <c r="A284" s="2" t="s">
        <v>229</v>
      </c>
    </row>
  </sheetData>
  <sheetProtection/>
  <mergeCells count="16">
    <mergeCell ref="N8:O9"/>
    <mergeCell ref="L1:O1"/>
    <mergeCell ref="A6:C6"/>
    <mergeCell ref="G4:J4"/>
    <mergeCell ref="D3:J3"/>
    <mergeCell ref="E2:J2"/>
    <mergeCell ref="D6:J6"/>
    <mergeCell ref="A8:G8"/>
    <mergeCell ref="H9:H10"/>
    <mergeCell ref="A9:B10"/>
    <mergeCell ref="K8:M9"/>
    <mergeCell ref="C9:C10"/>
    <mergeCell ref="D9:G9"/>
    <mergeCell ref="F10:G10"/>
    <mergeCell ref="I8:I10"/>
    <mergeCell ref="J8:J10"/>
  </mergeCells>
  <printOptions/>
  <pageMargins left="0.88" right="0.1968503937007874" top="0.984251968503937" bottom="0.78" header="0.5118110236220472" footer="0.5118110236220472"/>
  <pageSetup firstPageNumber="1" useFirstPageNumber="1" horizontalDpi="600" verticalDpi="600" orientation="landscape" paperSize="9" scale="61" r:id="rId1"/>
  <headerFooter alignWithMargins="0">
    <oddHeader>&amp;C&amp;P</oddHeader>
  </headerFooter>
  <rowBreaks count="1" manualBreakCount="1">
    <brk id="55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Y321"/>
  <sheetViews>
    <sheetView view="pageBreakPreview" zoomScale="75" zoomScaleSheetLayoutView="75" zoomScalePageLayoutView="0" workbookViewId="0" topLeftCell="A217">
      <selection activeCell="C235" sqref="C235:D236"/>
    </sheetView>
  </sheetViews>
  <sheetFormatPr defaultColWidth="9.00390625" defaultRowHeight="12.75"/>
  <cols>
    <col min="1" max="1" width="6.875" style="2" customWidth="1"/>
    <col min="2" max="2" width="8.625" style="2" customWidth="1"/>
    <col min="3" max="7" width="9.375" style="2" bestFit="1" customWidth="1"/>
    <col min="8" max="8" width="9.375" style="57" customWidth="1"/>
    <col min="9" max="9" width="36.25390625" style="2" customWidth="1"/>
    <col min="10" max="10" width="9.375" style="2" bestFit="1" customWidth="1"/>
    <col min="11" max="11" width="17.125" style="68" customWidth="1"/>
    <col min="12" max="12" width="17.125" style="2" customWidth="1"/>
    <col min="13" max="13" width="18.375" style="2" customWidth="1"/>
    <col min="14" max="14" width="20.625" style="2" customWidth="1"/>
    <col min="15" max="15" width="23.00390625" style="2" bestFit="1" customWidth="1"/>
    <col min="16" max="16" width="8.25390625" style="2" customWidth="1"/>
    <col min="17" max="18" width="10.875" style="57" bestFit="1" customWidth="1"/>
    <col min="19" max="25" width="9.125" style="57" customWidth="1"/>
    <col min="26" max="16384" width="9.125" style="2" customWidth="1"/>
  </cols>
  <sheetData>
    <row r="1" spans="13:16" ht="169.5" customHeight="1">
      <c r="M1" s="239" t="s">
        <v>240</v>
      </c>
      <c r="N1" s="239"/>
      <c r="O1" s="240"/>
      <c r="P1" s="240"/>
    </row>
    <row r="2" spans="5:10" ht="18.75">
      <c r="E2" s="244" t="s">
        <v>159</v>
      </c>
      <c r="F2" s="244"/>
      <c r="G2" s="244"/>
      <c r="H2" s="244"/>
      <c r="I2" s="244"/>
      <c r="J2" s="244"/>
    </row>
    <row r="3" spans="4:11" ht="19.5" thickBot="1">
      <c r="D3" s="243" t="s">
        <v>127</v>
      </c>
      <c r="E3" s="243"/>
      <c r="F3" s="243"/>
      <c r="G3" s="243"/>
      <c r="H3" s="243"/>
      <c r="I3" s="243"/>
      <c r="J3" s="243"/>
      <c r="K3" s="243"/>
    </row>
    <row r="4" spans="7:10" ht="12.75">
      <c r="G4" s="242" t="s">
        <v>126</v>
      </c>
      <c r="H4" s="242"/>
      <c r="I4" s="242"/>
      <c r="J4" s="242"/>
    </row>
    <row r="6" spans="1:11" ht="30" customHeight="1">
      <c r="A6" s="241"/>
      <c r="B6" s="241"/>
      <c r="C6" s="241"/>
      <c r="D6" s="245" t="s">
        <v>158</v>
      </c>
      <c r="E6" s="245"/>
      <c r="F6" s="245"/>
      <c r="G6" s="245"/>
      <c r="H6" s="245"/>
      <c r="I6" s="245"/>
      <c r="J6" s="245"/>
      <c r="K6" s="245"/>
    </row>
    <row r="8" spans="1:17" ht="78.75" customHeight="1">
      <c r="A8" s="255" t="s">
        <v>104</v>
      </c>
      <c r="B8" s="256"/>
      <c r="C8" s="256"/>
      <c r="D8" s="256"/>
      <c r="E8" s="256"/>
      <c r="F8" s="256"/>
      <c r="G8" s="257"/>
      <c r="H8" s="91" t="s">
        <v>105</v>
      </c>
      <c r="I8" s="264" t="s">
        <v>106</v>
      </c>
      <c r="J8" s="267" t="s">
        <v>107</v>
      </c>
      <c r="K8" s="270" t="s">
        <v>108</v>
      </c>
      <c r="L8" s="271"/>
      <c r="M8" s="271"/>
      <c r="N8" s="272"/>
      <c r="O8" s="270" t="s">
        <v>111</v>
      </c>
      <c r="P8" s="272"/>
      <c r="Q8" s="58"/>
    </row>
    <row r="9" spans="1:17" ht="12.75" customHeight="1">
      <c r="A9" s="258" t="s">
        <v>98</v>
      </c>
      <c r="B9" s="259"/>
      <c r="C9" s="267" t="s">
        <v>99</v>
      </c>
      <c r="D9" s="276" t="s">
        <v>100</v>
      </c>
      <c r="E9" s="277"/>
      <c r="F9" s="277"/>
      <c r="G9" s="278"/>
      <c r="H9" s="249" t="s">
        <v>292</v>
      </c>
      <c r="I9" s="265"/>
      <c r="J9" s="268"/>
      <c r="K9" s="273"/>
      <c r="L9" s="274"/>
      <c r="M9" s="274"/>
      <c r="N9" s="275"/>
      <c r="O9" s="273"/>
      <c r="P9" s="275"/>
      <c r="Q9" s="58"/>
    </row>
    <row r="10" spans="1:17" ht="124.5" customHeight="1">
      <c r="A10" s="260"/>
      <c r="B10" s="261"/>
      <c r="C10" s="269"/>
      <c r="D10" s="3" t="s">
        <v>101</v>
      </c>
      <c r="E10" s="4" t="s">
        <v>102</v>
      </c>
      <c r="F10" s="262" t="s">
        <v>103</v>
      </c>
      <c r="G10" s="263"/>
      <c r="H10" s="250"/>
      <c r="I10" s="266"/>
      <c r="J10" s="269"/>
      <c r="K10" s="54">
        <v>2014</v>
      </c>
      <c r="L10" s="5">
        <v>2015</v>
      </c>
      <c r="M10" s="5">
        <v>2016</v>
      </c>
      <c r="N10" s="5">
        <v>2017</v>
      </c>
      <c r="O10" s="1" t="s">
        <v>109</v>
      </c>
      <c r="P10" s="32" t="s">
        <v>110</v>
      </c>
      <c r="Q10" s="58"/>
    </row>
    <row r="11" spans="1:17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92">
        <v>8</v>
      </c>
      <c r="I11" s="6">
        <v>9</v>
      </c>
      <c r="J11" s="6">
        <v>10</v>
      </c>
      <c r="K11" s="147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59"/>
    </row>
    <row r="12" spans="1:17" ht="57">
      <c r="A12" s="7" t="s">
        <v>230</v>
      </c>
      <c r="B12" s="7" t="s">
        <v>129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69">
        <v>0</v>
      </c>
      <c r="I12" s="9" t="s">
        <v>112</v>
      </c>
      <c r="J12" s="8" t="s">
        <v>116</v>
      </c>
      <c r="K12" s="148">
        <f>K13+K17</f>
        <v>768339.8399999999</v>
      </c>
      <c r="L12" s="87">
        <f>L13+L17</f>
        <v>676685.01</v>
      </c>
      <c r="M12" s="87">
        <f>M13+M17</f>
        <v>586967.67</v>
      </c>
      <c r="N12" s="87"/>
      <c r="O12" s="38">
        <f>SUM(K12:M12)</f>
        <v>2031992.52</v>
      </c>
      <c r="P12" s="5">
        <v>2016</v>
      </c>
      <c r="Q12" s="58"/>
    </row>
    <row r="13" spans="1:17" ht="45">
      <c r="A13" s="7" t="s">
        <v>230</v>
      </c>
      <c r="B13" s="7" t="s">
        <v>129</v>
      </c>
      <c r="C13" s="7">
        <v>0</v>
      </c>
      <c r="D13" s="7">
        <v>1</v>
      </c>
      <c r="E13" s="7">
        <v>0</v>
      </c>
      <c r="F13" s="7">
        <v>0</v>
      </c>
      <c r="G13" s="7">
        <v>0</v>
      </c>
      <c r="H13" s="69">
        <v>0</v>
      </c>
      <c r="I13" s="8" t="s">
        <v>260</v>
      </c>
      <c r="J13" s="8" t="s">
        <v>116</v>
      </c>
      <c r="K13" s="105">
        <f>K19+K78+K130+K225</f>
        <v>519139.17999999993</v>
      </c>
      <c r="L13" s="37">
        <f>L19+L78+L130</f>
        <v>473789.79</v>
      </c>
      <c r="M13" s="37">
        <f>M19+M78+M130</f>
        <v>327294.07000000007</v>
      </c>
      <c r="N13" s="37"/>
      <c r="O13" s="37">
        <f>SUM(K13:M13)</f>
        <v>1320223.04</v>
      </c>
      <c r="P13" s="5">
        <v>2016</v>
      </c>
      <c r="Q13" s="58"/>
    </row>
    <row r="14" spans="1:17" ht="40.5" customHeight="1">
      <c r="A14" s="7" t="s">
        <v>230</v>
      </c>
      <c r="B14" s="7" t="s">
        <v>129</v>
      </c>
      <c r="C14" s="7">
        <v>0</v>
      </c>
      <c r="D14" s="7">
        <v>1</v>
      </c>
      <c r="E14" s="7">
        <v>0</v>
      </c>
      <c r="F14" s="7">
        <v>0</v>
      </c>
      <c r="G14" s="7">
        <v>0</v>
      </c>
      <c r="H14" s="69">
        <v>0</v>
      </c>
      <c r="I14" s="8" t="s">
        <v>261</v>
      </c>
      <c r="J14" s="8" t="s">
        <v>113</v>
      </c>
      <c r="K14" s="149">
        <v>34166.98</v>
      </c>
      <c r="L14" s="78">
        <v>29053.16</v>
      </c>
      <c r="M14" s="78">
        <v>42915.96</v>
      </c>
      <c r="N14" s="78"/>
      <c r="O14" s="78">
        <f>SUM(K14:M14)</f>
        <v>106136.1</v>
      </c>
      <c r="P14" s="5">
        <v>2016</v>
      </c>
      <c r="Q14" s="58"/>
    </row>
    <row r="15" spans="1:17" ht="42" customHeight="1">
      <c r="A15" s="7" t="s">
        <v>230</v>
      </c>
      <c r="B15" s="7" t="s">
        <v>129</v>
      </c>
      <c r="C15" s="7">
        <v>0</v>
      </c>
      <c r="D15" s="7">
        <v>1</v>
      </c>
      <c r="E15" s="7">
        <v>0</v>
      </c>
      <c r="F15" s="7">
        <v>0</v>
      </c>
      <c r="G15" s="7">
        <v>0</v>
      </c>
      <c r="H15" s="69">
        <v>0</v>
      </c>
      <c r="I15" s="8" t="s">
        <v>262</v>
      </c>
      <c r="J15" s="8" t="s">
        <v>156</v>
      </c>
      <c r="K15" s="54">
        <v>25.8</v>
      </c>
      <c r="L15" s="5">
        <v>26.15</v>
      </c>
      <c r="M15" s="5">
        <v>26.57</v>
      </c>
      <c r="N15" s="5"/>
      <c r="O15" s="5">
        <f>M15</f>
        <v>26.57</v>
      </c>
      <c r="P15" s="5">
        <v>2016</v>
      </c>
      <c r="Q15" s="58"/>
    </row>
    <row r="16" spans="1:16" ht="60">
      <c r="A16" s="7" t="s">
        <v>230</v>
      </c>
      <c r="B16" s="7" t="s">
        <v>129</v>
      </c>
      <c r="C16" s="7">
        <v>0</v>
      </c>
      <c r="D16" s="7">
        <v>1</v>
      </c>
      <c r="E16" s="7">
        <v>0</v>
      </c>
      <c r="F16" s="7">
        <v>0</v>
      </c>
      <c r="G16" s="7">
        <v>0</v>
      </c>
      <c r="H16" s="69">
        <v>0</v>
      </c>
      <c r="I16" s="16" t="s">
        <v>263</v>
      </c>
      <c r="J16" s="8" t="s">
        <v>157</v>
      </c>
      <c r="K16" s="54">
        <v>1.45</v>
      </c>
      <c r="L16" s="5">
        <v>1.44</v>
      </c>
      <c r="M16" s="5">
        <v>1.43</v>
      </c>
      <c r="N16" s="5">
        <v>1.42</v>
      </c>
      <c r="O16" s="5">
        <f>N16</f>
        <v>1.42</v>
      </c>
      <c r="P16" s="5">
        <v>2016</v>
      </c>
    </row>
    <row r="17" spans="1:17" ht="75">
      <c r="A17" s="7" t="s">
        <v>230</v>
      </c>
      <c r="B17" s="7" t="s">
        <v>129</v>
      </c>
      <c r="C17" s="7">
        <v>0</v>
      </c>
      <c r="D17" s="7">
        <v>2</v>
      </c>
      <c r="E17" s="7">
        <v>0</v>
      </c>
      <c r="F17" s="7">
        <v>0</v>
      </c>
      <c r="G17" s="7">
        <v>0</v>
      </c>
      <c r="H17" s="69">
        <v>0</v>
      </c>
      <c r="I17" s="8" t="s">
        <v>266</v>
      </c>
      <c r="J17" s="8" t="s">
        <v>116</v>
      </c>
      <c r="K17" s="105">
        <f>K185+K196</f>
        <v>249200.65999999997</v>
      </c>
      <c r="L17" s="37">
        <f>L185+L196</f>
        <v>202895.22</v>
      </c>
      <c r="M17" s="37">
        <f>M185+M196</f>
        <v>259673.59999999998</v>
      </c>
      <c r="N17" s="37"/>
      <c r="O17" s="37">
        <f aca="true" t="shared" si="0" ref="O17:O23">SUM(K17:M17)</f>
        <v>711769.48</v>
      </c>
      <c r="P17" s="5">
        <v>2016</v>
      </c>
      <c r="Q17" s="58"/>
    </row>
    <row r="18" spans="1:16" ht="65.25" customHeight="1">
      <c r="A18" s="7" t="s">
        <v>230</v>
      </c>
      <c r="B18" s="7" t="s">
        <v>129</v>
      </c>
      <c r="C18" s="7">
        <v>0</v>
      </c>
      <c r="D18" s="7">
        <v>2</v>
      </c>
      <c r="E18" s="7">
        <v>0</v>
      </c>
      <c r="F18" s="7">
        <v>0</v>
      </c>
      <c r="G18" s="7">
        <v>0</v>
      </c>
      <c r="H18" s="69">
        <v>0</v>
      </c>
      <c r="I18" s="8" t="s">
        <v>265</v>
      </c>
      <c r="J18" s="10" t="s">
        <v>114</v>
      </c>
      <c r="K18" s="150">
        <v>136</v>
      </c>
      <c r="L18" s="26">
        <v>100</v>
      </c>
      <c r="M18" s="26">
        <v>100</v>
      </c>
      <c r="N18" s="26"/>
      <c r="O18" s="27">
        <f t="shared" si="0"/>
        <v>336</v>
      </c>
      <c r="P18" s="28">
        <v>2016</v>
      </c>
    </row>
    <row r="19" spans="1:18" ht="85.5">
      <c r="A19" s="69" t="s">
        <v>230</v>
      </c>
      <c r="B19" s="69" t="s">
        <v>129</v>
      </c>
      <c r="C19" s="69">
        <v>1</v>
      </c>
      <c r="D19" s="69">
        <v>1</v>
      </c>
      <c r="E19" s="69">
        <v>0</v>
      </c>
      <c r="F19" s="69">
        <v>0</v>
      </c>
      <c r="G19" s="69">
        <v>0</v>
      </c>
      <c r="H19" s="69">
        <v>0</v>
      </c>
      <c r="I19" s="86" t="s">
        <v>276</v>
      </c>
      <c r="J19" s="112" t="s">
        <v>115</v>
      </c>
      <c r="K19" s="151">
        <f>K22+K46+K59+K66+K263+K74</f>
        <v>310309.99</v>
      </c>
      <c r="L19" s="88">
        <f>L22+L46+L59+L66+L74</f>
        <v>188615.3</v>
      </c>
      <c r="M19" s="88">
        <f>M22+M46+M59+M66+M263+M74</f>
        <v>209749.89</v>
      </c>
      <c r="N19" s="88"/>
      <c r="O19" s="89">
        <f t="shared" si="0"/>
        <v>708675.1799999999</v>
      </c>
      <c r="P19" s="60">
        <v>2016</v>
      </c>
      <c r="R19" s="98"/>
    </row>
    <row r="20" spans="1:16" ht="30">
      <c r="A20" s="7" t="s">
        <v>230</v>
      </c>
      <c r="B20" s="7" t="s">
        <v>129</v>
      </c>
      <c r="C20" s="7">
        <v>1</v>
      </c>
      <c r="D20" s="7">
        <v>1</v>
      </c>
      <c r="E20" s="7">
        <v>1</v>
      </c>
      <c r="F20" s="7">
        <v>0</v>
      </c>
      <c r="G20" s="7">
        <v>0</v>
      </c>
      <c r="H20" s="69">
        <v>0</v>
      </c>
      <c r="I20" s="10" t="s">
        <v>264</v>
      </c>
      <c r="J20" s="8" t="s">
        <v>116</v>
      </c>
      <c r="K20" s="152">
        <f>K19</f>
        <v>310309.99</v>
      </c>
      <c r="L20" s="39">
        <f>L19</f>
        <v>188615.3</v>
      </c>
      <c r="M20" s="39">
        <f>M19</f>
        <v>209749.89</v>
      </c>
      <c r="N20" s="40"/>
      <c r="O20" s="40">
        <f t="shared" si="0"/>
        <v>708675.1799999999</v>
      </c>
      <c r="P20" s="5">
        <v>2016</v>
      </c>
    </row>
    <row r="21" spans="1:16" ht="28.5" customHeight="1">
      <c r="A21" s="7" t="s">
        <v>230</v>
      </c>
      <c r="B21" s="7" t="s">
        <v>129</v>
      </c>
      <c r="C21" s="7">
        <v>1</v>
      </c>
      <c r="D21" s="7">
        <v>1</v>
      </c>
      <c r="E21" s="7">
        <v>1</v>
      </c>
      <c r="F21" s="7">
        <v>0</v>
      </c>
      <c r="G21" s="7">
        <v>0</v>
      </c>
      <c r="H21" s="69">
        <v>0</v>
      </c>
      <c r="I21" s="18" t="s">
        <v>270</v>
      </c>
      <c r="J21" s="11" t="s">
        <v>113</v>
      </c>
      <c r="K21" s="145">
        <f>K73</f>
        <v>3135.85</v>
      </c>
      <c r="L21" s="25">
        <f>L73</f>
        <v>7254</v>
      </c>
      <c r="M21" s="25">
        <f>M73</f>
        <v>6072.96</v>
      </c>
      <c r="N21" s="25"/>
      <c r="O21" s="30">
        <f t="shared" si="0"/>
        <v>16462.81</v>
      </c>
      <c r="P21" s="5">
        <v>2016</v>
      </c>
    </row>
    <row r="22" spans="1:16" ht="30">
      <c r="A22" s="7" t="s">
        <v>230</v>
      </c>
      <c r="B22" s="7" t="s">
        <v>129</v>
      </c>
      <c r="C22" s="7">
        <v>1</v>
      </c>
      <c r="D22" s="7">
        <v>1</v>
      </c>
      <c r="E22" s="7">
        <v>1</v>
      </c>
      <c r="F22" s="7">
        <v>0</v>
      </c>
      <c r="G22" s="7">
        <v>1</v>
      </c>
      <c r="H22" s="69">
        <v>3</v>
      </c>
      <c r="I22" s="75" t="s">
        <v>161</v>
      </c>
      <c r="J22" s="19" t="s">
        <v>116</v>
      </c>
      <c r="K22" s="165">
        <v>0</v>
      </c>
      <c r="L22" s="41">
        <v>3000</v>
      </c>
      <c r="M22" s="41">
        <v>0</v>
      </c>
      <c r="N22" s="41"/>
      <c r="O22" s="42">
        <f t="shared" si="0"/>
        <v>3000</v>
      </c>
      <c r="P22" s="5">
        <v>2016</v>
      </c>
    </row>
    <row r="23" spans="1:18" ht="27.75" customHeight="1">
      <c r="A23" s="7" t="s">
        <v>230</v>
      </c>
      <c r="B23" s="7" t="s">
        <v>129</v>
      </c>
      <c r="C23" s="7">
        <v>1</v>
      </c>
      <c r="D23" s="7">
        <v>1</v>
      </c>
      <c r="E23" s="7">
        <v>1</v>
      </c>
      <c r="F23" s="7">
        <v>0</v>
      </c>
      <c r="G23" s="7">
        <v>1</v>
      </c>
      <c r="H23" s="69">
        <v>0</v>
      </c>
      <c r="I23" s="75" t="s">
        <v>162</v>
      </c>
      <c r="J23" s="19" t="s">
        <v>117</v>
      </c>
      <c r="K23" s="54">
        <v>2</v>
      </c>
      <c r="L23" s="5">
        <v>2</v>
      </c>
      <c r="M23" s="5">
        <v>0</v>
      </c>
      <c r="N23" s="5"/>
      <c r="O23" s="20">
        <f t="shared" si="0"/>
        <v>4</v>
      </c>
      <c r="P23" s="5">
        <v>2016</v>
      </c>
      <c r="R23" s="99"/>
    </row>
    <row r="24" spans="1:18" ht="27.75" customHeight="1">
      <c r="A24" s="69"/>
      <c r="B24" s="69"/>
      <c r="C24" s="69"/>
      <c r="D24" s="69"/>
      <c r="E24" s="69"/>
      <c r="F24" s="69"/>
      <c r="G24" s="69"/>
      <c r="H24" s="69"/>
      <c r="I24" s="75" t="s">
        <v>321</v>
      </c>
      <c r="J24" s="19"/>
      <c r="K24" s="142">
        <f>K26+K28+K30+K32</f>
        <v>293840664.49</v>
      </c>
      <c r="L24" s="62">
        <f>L26+L28+L30+L32+L34+L36+L51</f>
        <v>93915300.5</v>
      </c>
      <c r="M24" s="62">
        <f>M26+M28+M30+M32+M34+M36+M38+M40+M42+M44</f>
        <v>196749910</v>
      </c>
      <c r="N24" s="62">
        <f>N26+N28+N30+N32+N34+N36+N38+N40+N42+N44</f>
        <v>197549910</v>
      </c>
      <c r="O24" s="110"/>
      <c r="P24" s="60"/>
      <c r="R24" s="99"/>
    </row>
    <row r="25" spans="1:18" ht="27.75" customHeight="1">
      <c r="A25" s="69"/>
      <c r="B25" s="69"/>
      <c r="C25" s="69"/>
      <c r="D25" s="69"/>
      <c r="E25" s="69"/>
      <c r="F25" s="69"/>
      <c r="G25" s="69"/>
      <c r="H25" s="69"/>
      <c r="I25" s="75" t="s">
        <v>303</v>
      </c>
      <c r="J25" s="19"/>
      <c r="K25" s="142">
        <f>K27+K29+K31+K33</f>
        <v>3258</v>
      </c>
      <c r="L25" s="62">
        <f>L27+L29+L31+L33+L35</f>
        <v>10054</v>
      </c>
      <c r="M25" s="62">
        <f>M27+M29+M31+M33+M35+M37+M39+M41+M43</f>
        <v>6200</v>
      </c>
      <c r="N25" s="62">
        <f>N27+N29+N31+N33+N35+N37+N39+N41+N43</f>
        <v>4000</v>
      </c>
      <c r="O25" s="111">
        <f>SUM(L25:N25)</f>
        <v>20254</v>
      </c>
      <c r="P25" s="60">
        <v>2017</v>
      </c>
      <c r="R25" s="99"/>
    </row>
    <row r="26" spans="1:18" ht="27.75" customHeight="1">
      <c r="A26" s="7"/>
      <c r="B26" s="7"/>
      <c r="C26" s="7"/>
      <c r="D26" s="7"/>
      <c r="E26" s="7"/>
      <c r="F26" s="7"/>
      <c r="G26" s="7"/>
      <c r="H26" s="69"/>
      <c r="I26" s="75" t="s">
        <v>318</v>
      </c>
      <c r="J26" s="8" t="s">
        <v>116</v>
      </c>
      <c r="K26" s="62">
        <f>K48+K62+K69</f>
        <v>17052381.4974</v>
      </c>
      <c r="L26" s="5"/>
      <c r="M26" s="5"/>
      <c r="N26" s="5"/>
      <c r="O26" s="20"/>
      <c r="P26" s="5"/>
      <c r="R26" s="99"/>
    </row>
    <row r="27" spans="1:18" ht="27.75" customHeight="1">
      <c r="A27" s="7"/>
      <c r="B27" s="7"/>
      <c r="C27" s="7"/>
      <c r="D27" s="7"/>
      <c r="E27" s="7"/>
      <c r="F27" s="7"/>
      <c r="G27" s="7"/>
      <c r="H27" s="69"/>
      <c r="I27" s="75" t="s">
        <v>303</v>
      </c>
      <c r="J27" s="11" t="s">
        <v>113</v>
      </c>
      <c r="K27" s="54">
        <v>1820</v>
      </c>
      <c r="L27" s="5"/>
      <c r="M27" s="5"/>
      <c r="N27" s="5"/>
      <c r="O27" s="20"/>
      <c r="P27" s="5"/>
      <c r="R27" s="99"/>
    </row>
    <row r="28" spans="1:18" ht="27.75" customHeight="1">
      <c r="A28" s="7"/>
      <c r="B28" s="7"/>
      <c r="C28" s="7"/>
      <c r="D28" s="7"/>
      <c r="E28" s="7"/>
      <c r="F28" s="7"/>
      <c r="G28" s="7"/>
      <c r="H28" s="69"/>
      <c r="I28" s="19" t="s">
        <v>300</v>
      </c>
      <c r="J28" s="19"/>
      <c r="K28" s="62">
        <f>K49+K63+K70</f>
        <v>53288469.9966</v>
      </c>
      <c r="L28" s="5"/>
      <c r="M28" s="5"/>
      <c r="N28" s="5"/>
      <c r="O28" s="20"/>
      <c r="P28" s="5"/>
      <c r="R28" s="99"/>
    </row>
    <row r="29" spans="1:18" ht="27.75" customHeight="1">
      <c r="A29" s="7"/>
      <c r="B29" s="7"/>
      <c r="C29" s="7"/>
      <c r="D29" s="7"/>
      <c r="E29" s="7"/>
      <c r="F29" s="7"/>
      <c r="G29" s="7"/>
      <c r="H29" s="69"/>
      <c r="I29" s="75" t="s">
        <v>319</v>
      </c>
      <c r="J29" s="19"/>
      <c r="K29" s="142">
        <v>1438</v>
      </c>
      <c r="L29" s="5"/>
      <c r="M29" s="5"/>
      <c r="N29" s="5"/>
      <c r="O29" s="20"/>
      <c r="P29" s="5"/>
      <c r="R29" s="99"/>
    </row>
    <row r="30" spans="1:18" ht="27.75" customHeight="1">
      <c r="A30" s="7"/>
      <c r="B30" s="7"/>
      <c r="C30" s="7"/>
      <c r="D30" s="7"/>
      <c r="E30" s="7"/>
      <c r="F30" s="7"/>
      <c r="G30" s="7"/>
      <c r="H30" s="69"/>
      <c r="I30" s="19" t="s">
        <v>301</v>
      </c>
      <c r="J30" s="19"/>
      <c r="K30" s="62">
        <f>K50+K64+K71</f>
        <v>161036379.99600002</v>
      </c>
      <c r="L30" s="106">
        <f>L50+L64+L71</f>
        <v>4725880</v>
      </c>
      <c r="M30" s="5"/>
      <c r="N30" s="5"/>
      <c r="O30" s="20"/>
      <c r="P30" s="5"/>
      <c r="Q30" s="57">
        <v>30000000</v>
      </c>
      <c r="R30" s="99"/>
    </row>
    <row r="31" spans="1:18" ht="27.75" customHeight="1">
      <c r="A31" s="7"/>
      <c r="B31" s="7"/>
      <c r="C31" s="7"/>
      <c r="D31" s="7"/>
      <c r="E31" s="7"/>
      <c r="F31" s="7"/>
      <c r="G31" s="7"/>
      <c r="H31" s="69"/>
      <c r="I31" s="75" t="s">
        <v>320</v>
      </c>
      <c r="J31" s="19"/>
      <c r="K31" s="142"/>
      <c r="L31" s="106">
        <v>4175</v>
      </c>
      <c r="M31" s="5"/>
      <c r="N31" s="5"/>
      <c r="O31" s="20"/>
      <c r="P31" s="5"/>
      <c r="R31" s="99"/>
    </row>
    <row r="32" spans="1:18" ht="56.25" customHeight="1">
      <c r="A32" s="7"/>
      <c r="B32" s="7"/>
      <c r="C32" s="7"/>
      <c r="D32" s="7"/>
      <c r="E32" s="7"/>
      <c r="F32" s="7"/>
      <c r="G32" s="7"/>
      <c r="H32" s="69"/>
      <c r="I32" s="19" t="s">
        <v>323</v>
      </c>
      <c r="J32" s="19"/>
      <c r="K32" s="63">
        <f>K52</f>
        <v>62463433</v>
      </c>
      <c r="L32" s="46">
        <f>L52</f>
        <v>11901180</v>
      </c>
      <c r="M32" s="5"/>
      <c r="N32" s="5"/>
      <c r="O32" s="20"/>
      <c r="P32" s="5"/>
      <c r="R32" s="99"/>
    </row>
    <row r="33" spans="1:18" ht="27.75" customHeight="1">
      <c r="A33" s="7"/>
      <c r="B33" s="7"/>
      <c r="C33" s="7"/>
      <c r="D33" s="7"/>
      <c r="E33" s="7"/>
      <c r="F33" s="7"/>
      <c r="G33" s="7"/>
      <c r="H33" s="69"/>
      <c r="I33" s="75" t="s">
        <v>322</v>
      </c>
      <c r="J33" s="19"/>
      <c r="K33" s="54"/>
      <c r="L33" s="5">
        <v>1879</v>
      </c>
      <c r="M33" s="5"/>
      <c r="N33" s="5"/>
      <c r="O33" s="20"/>
      <c r="P33" s="5"/>
      <c r="R33" s="99"/>
    </row>
    <row r="34" spans="1:18" ht="46.5" customHeight="1">
      <c r="A34" s="7"/>
      <c r="B34" s="7"/>
      <c r="C34" s="7"/>
      <c r="D34" s="7"/>
      <c r="E34" s="7"/>
      <c r="F34" s="7"/>
      <c r="G34" s="7"/>
      <c r="H34" s="69"/>
      <c r="I34" s="75" t="s">
        <v>305</v>
      </c>
      <c r="J34" s="19"/>
      <c r="K34" s="142">
        <f>K53+K65+K72</f>
        <v>108567079.49000001</v>
      </c>
      <c r="L34" s="106">
        <f>L53+L65+L72</f>
        <v>54712920.5</v>
      </c>
      <c r="M34" s="5"/>
      <c r="N34" s="5"/>
      <c r="O34" s="20"/>
      <c r="P34" s="5"/>
      <c r="Q34" s="57" t="s">
        <v>324</v>
      </c>
      <c r="R34" s="99"/>
    </row>
    <row r="35" spans="1:18" ht="27.75" customHeight="1">
      <c r="A35" s="7"/>
      <c r="B35" s="7"/>
      <c r="C35" s="7"/>
      <c r="D35" s="7"/>
      <c r="E35" s="7"/>
      <c r="F35" s="7"/>
      <c r="G35" s="7"/>
      <c r="H35" s="69"/>
      <c r="I35" s="75" t="s">
        <v>322</v>
      </c>
      <c r="J35" s="19"/>
      <c r="K35" s="54"/>
      <c r="L35" s="5">
        <v>4000</v>
      </c>
      <c r="M35" s="5"/>
      <c r="N35" s="5"/>
      <c r="O35" s="20"/>
      <c r="P35" s="5"/>
      <c r="R35" s="99"/>
    </row>
    <row r="36" spans="1:18" ht="27.75" customHeight="1">
      <c r="A36" s="7"/>
      <c r="B36" s="7"/>
      <c r="C36" s="7"/>
      <c r="D36" s="7"/>
      <c r="E36" s="7"/>
      <c r="F36" s="7"/>
      <c r="G36" s="7"/>
      <c r="H36" s="69"/>
      <c r="I36" s="75" t="s">
        <v>330</v>
      </c>
      <c r="J36" s="19"/>
      <c r="K36" s="54"/>
      <c r="L36" s="109">
        <f>L54</f>
        <v>0</v>
      </c>
      <c r="M36" s="5">
        <v>14525000</v>
      </c>
      <c r="N36" s="5"/>
      <c r="O36" s="20"/>
      <c r="P36" s="5"/>
      <c r="Q36" s="57">
        <v>99225000</v>
      </c>
      <c r="R36" s="99"/>
    </row>
    <row r="37" spans="1:18" ht="27.75" customHeight="1">
      <c r="A37" s="7"/>
      <c r="B37" s="7"/>
      <c r="C37" s="7"/>
      <c r="D37" s="7"/>
      <c r="E37" s="7"/>
      <c r="F37" s="7"/>
      <c r="G37" s="7"/>
      <c r="H37" s="69"/>
      <c r="I37" s="75"/>
      <c r="J37" s="19"/>
      <c r="K37" s="54"/>
      <c r="L37" s="5"/>
      <c r="M37" s="5">
        <v>2500</v>
      </c>
      <c r="N37" s="5"/>
      <c r="O37" s="20"/>
      <c r="P37" s="5"/>
      <c r="R37" s="99"/>
    </row>
    <row r="38" spans="1:18" ht="27.75" customHeight="1">
      <c r="A38" s="7"/>
      <c r="B38" s="7"/>
      <c r="C38" s="7"/>
      <c r="D38" s="7"/>
      <c r="E38" s="7"/>
      <c r="F38" s="7"/>
      <c r="G38" s="7"/>
      <c r="H38" s="69"/>
      <c r="I38" s="75" t="s">
        <v>328</v>
      </c>
      <c r="J38" s="19"/>
      <c r="K38" s="54"/>
      <c r="L38" s="5"/>
      <c r="M38" s="46">
        <f>M55</f>
        <v>69684160</v>
      </c>
      <c r="N38" s="5"/>
      <c r="O38" s="20"/>
      <c r="P38" s="5"/>
      <c r="R38" s="99"/>
    </row>
    <row r="39" spans="1:18" ht="27.75" customHeight="1">
      <c r="A39" s="7"/>
      <c r="B39" s="7"/>
      <c r="C39" s="7"/>
      <c r="D39" s="7"/>
      <c r="E39" s="7"/>
      <c r="F39" s="7"/>
      <c r="G39" s="7"/>
      <c r="H39" s="69"/>
      <c r="I39" s="75" t="s">
        <v>322</v>
      </c>
      <c r="J39" s="19"/>
      <c r="K39" s="54"/>
      <c r="L39" s="5"/>
      <c r="M39" s="5">
        <v>1700</v>
      </c>
      <c r="N39" s="5"/>
      <c r="O39" s="20"/>
      <c r="P39" s="5"/>
      <c r="R39" s="99"/>
    </row>
    <row r="40" spans="1:18" ht="27.75" customHeight="1">
      <c r="A40" s="7"/>
      <c r="B40" s="7"/>
      <c r="C40" s="7"/>
      <c r="D40" s="7"/>
      <c r="E40" s="7"/>
      <c r="F40" s="7"/>
      <c r="G40" s="7"/>
      <c r="H40" s="69"/>
      <c r="I40" s="75" t="s">
        <v>307</v>
      </c>
      <c r="J40" s="19"/>
      <c r="K40" s="54"/>
      <c r="L40" s="5"/>
      <c r="M40" s="46">
        <f>M56</f>
        <v>79929550</v>
      </c>
      <c r="N40" s="5"/>
      <c r="O40" s="20"/>
      <c r="P40" s="5"/>
      <c r="R40" s="99"/>
    </row>
    <row r="41" spans="1:18" ht="27.75" customHeight="1">
      <c r="A41" s="7"/>
      <c r="B41" s="7"/>
      <c r="C41" s="7"/>
      <c r="D41" s="7"/>
      <c r="E41" s="7"/>
      <c r="F41" s="7"/>
      <c r="G41" s="7"/>
      <c r="H41" s="69"/>
      <c r="I41" s="75" t="s">
        <v>322</v>
      </c>
      <c r="J41" s="19"/>
      <c r="K41" s="54"/>
      <c r="L41" s="5"/>
      <c r="M41" s="5">
        <v>2000</v>
      </c>
      <c r="N41" s="5"/>
      <c r="O41" s="20"/>
      <c r="P41" s="5"/>
      <c r="R41" s="99"/>
    </row>
    <row r="42" spans="1:18" ht="27.75" customHeight="1">
      <c r="A42" s="7"/>
      <c r="B42" s="7"/>
      <c r="C42" s="7"/>
      <c r="D42" s="7"/>
      <c r="E42" s="7"/>
      <c r="F42" s="7"/>
      <c r="G42" s="7"/>
      <c r="H42" s="69"/>
      <c r="I42" s="75" t="s">
        <v>308</v>
      </c>
      <c r="J42" s="19"/>
      <c r="K42" s="54"/>
      <c r="L42" s="5"/>
      <c r="M42" s="46">
        <f>M57</f>
        <v>32611200</v>
      </c>
      <c r="N42" s="46">
        <f>N57</f>
        <v>131388800</v>
      </c>
      <c r="O42" s="20"/>
      <c r="P42" s="5"/>
      <c r="R42" s="99"/>
    </row>
    <row r="43" spans="1:18" ht="27.75" customHeight="1">
      <c r="A43" s="7"/>
      <c r="B43" s="7"/>
      <c r="C43" s="7"/>
      <c r="D43" s="7"/>
      <c r="E43" s="7"/>
      <c r="F43" s="7"/>
      <c r="G43" s="7"/>
      <c r="H43" s="69"/>
      <c r="I43" s="75" t="s">
        <v>322</v>
      </c>
      <c r="J43" s="19"/>
      <c r="K43" s="54"/>
      <c r="L43" s="5"/>
      <c r="M43" s="5"/>
      <c r="N43" s="5">
        <v>4000</v>
      </c>
      <c r="O43" s="20"/>
      <c r="P43" s="5"/>
      <c r="R43" s="99"/>
    </row>
    <row r="44" spans="1:18" ht="27.75" customHeight="1">
      <c r="A44" s="7"/>
      <c r="B44" s="7"/>
      <c r="C44" s="7"/>
      <c r="D44" s="7"/>
      <c r="E44" s="7"/>
      <c r="F44" s="7"/>
      <c r="G44" s="7"/>
      <c r="H44" s="69"/>
      <c r="I44" s="75" t="s">
        <v>309</v>
      </c>
      <c r="J44" s="19"/>
      <c r="K44" s="54"/>
      <c r="L44" s="5"/>
      <c r="M44" s="5"/>
      <c r="N44" s="46">
        <f>N58</f>
        <v>66161110</v>
      </c>
      <c r="O44" s="20"/>
      <c r="P44" s="5"/>
      <c r="R44" s="99"/>
    </row>
    <row r="45" spans="1:18" ht="27.75" customHeight="1">
      <c r="A45" s="7"/>
      <c r="B45" s="7"/>
      <c r="C45" s="7"/>
      <c r="D45" s="7"/>
      <c r="E45" s="7"/>
      <c r="F45" s="7"/>
      <c r="G45" s="7"/>
      <c r="H45" s="69"/>
      <c r="I45" s="75" t="s">
        <v>322</v>
      </c>
      <c r="J45" s="19"/>
      <c r="K45" s="54"/>
      <c r="L45" s="5"/>
      <c r="M45" s="5"/>
      <c r="N45" s="46">
        <v>0</v>
      </c>
      <c r="O45" s="20"/>
      <c r="P45" s="5"/>
      <c r="R45" s="99"/>
    </row>
    <row r="46" spans="1:18" ht="34.5" customHeight="1">
      <c r="A46" s="69" t="s">
        <v>230</v>
      </c>
      <c r="B46" s="69" t="s">
        <v>129</v>
      </c>
      <c r="C46" s="69">
        <v>1</v>
      </c>
      <c r="D46" s="69">
        <v>1</v>
      </c>
      <c r="E46" s="69">
        <v>1</v>
      </c>
      <c r="F46" s="69">
        <v>0</v>
      </c>
      <c r="G46" s="69">
        <v>2</v>
      </c>
      <c r="H46" s="69">
        <v>3</v>
      </c>
      <c r="I46" s="19" t="s">
        <v>311</v>
      </c>
      <c r="J46" s="19" t="s">
        <v>116</v>
      </c>
      <c r="K46" s="166">
        <v>102632.29</v>
      </c>
      <c r="L46" s="82">
        <v>175615.3</v>
      </c>
      <c r="M46" s="80">
        <v>199749.89</v>
      </c>
      <c r="N46" s="80"/>
      <c r="O46" s="83">
        <f>SUM(K46:M46)</f>
        <v>477997.48</v>
      </c>
      <c r="P46" s="60">
        <v>2016</v>
      </c>
      <c r="R46" s="99"/>
    </row>
    <row r="47" spans="1:18" ht="34.5" customHeight="1">
      <c r="A47" s="69"/>
      <c r="B47" s="228" t="s">
        <v>304</v>
      </c>
      <c r="C47" s="229"/>
      <c r="D47" s="229"/>
      <c r="E47" s="229"/>
      <c r="F47" s="229"/>
      <c r="G47" s="229"/>
      <c r="H47" s="230"/>
      <c r="I47" s="19"/>
      <c r="J47" s="19"/>
      <c r="K47" s="155">
        <f>SUM(K48:K58)</f>
        <v>100554842.49</v>
      </c>
      <c r="L47" s="82">
        <f>SUM(L48:L58)</f>
        <v>93915300.5</v>
      </c>
      <c r="M47" s="82">
        <f>SUM(M48:M58)</f>
        <v>197549910</v>
      </c>
      <c r="N47" s="82">
        <f>SUM(N48:N58)</f>
        <v>197549910</v>
      </c>
      <c r="O47" s="83"/>
      <c r="P47" s="60"/>
      <c r="R47" s="99"/>
    </row>
    <row r="48" spans="1:18" ht="34.5" customHeight="1">
      <c r="A48" s="7"/>
      <c r="B48" s="7"/>
      <c r="C48" s="7"/>
      <c r="D48" s="7"/>
      <c r="E48" s="7"/>
      <c r="F48" s="7"/>
      <c r="G48" s="7"/>
      <c r="H48" s="69"/>
      <c r="I48" s="19" t="s">
        <v>297</v>
      </c>
      <c r="J48" s="19"/>
      <c r="K48" s="154">
        <v>2900000</v>
      </c>
      <c r="L48" s="82"/>
      <c r="M48" s="80"/>
      <c r="N48" s="80"/>
      <c r="O48" s="43"/>
      <c r="P48" s="5"/>
      <c r="R48" s="99"/>
    </row>
    <row r="49" spans="1:18" ht="48.75" customHeight="1">
      <c r="A49" s="7"/>
      <c r="B49" s="7"/>
      <c r="C49" s="7"/>
      <c r="D49" s="7"/>
      <c r="E49" s="7"/>
      <c r="F49" s="7"/>
      <c r="G49" s="7"/>
      <c r="H49" s="69"/>
      <c r="I49" s="19" t="s">
        <v>300</v>
      </c>
      <c r="J49" s="19"/>
      <c r="K49" s="154">
        <v>12595410</v>
      </c>
      <c r="L49" s="82"/>
      <c r="M49" s="80"/>
      <c r="N49" s="80"/>
      <c r="O49" s="43"/>
      <c r="P49" s="5"/>
      <c r="R49" s="99"/>
    </row>
    <row r="50" spans="1:18" ht="50.25" customHeight="1">
      <c r="A50" s="7"/>
      <c r="B50" s="7"/>
      <c r="C50" s="7"/>
      <c r="D50" s="7"/>
      <c r="E50" s="7"/>
      <c r="F50" s="7"/>
      <c r="G50" s="7"/>
      <c r="H50" s="69"/>
      <c r="I50" s="19" t="s">
        <v>301</v>
      </c>
      <c r="J50" s="19"/>
      <c r="K50" s="154">
        <v>18204120</v>
      </c>
      <c r="L50" s="82">
        <v>4725880</v>
      </c>
      <c r="M50" s="80"/>
      <c r="N50" s="80"/>
      <c r="O50" s="43"/>
      <c r="P50" s="5"/>
      <c r="R50" s="99"/>
    </row>
    <row r="51" spans="1:18" ht="50.25" customHeight="1">
      <c r="A51" s="7"/>
      <c r="B51" s="7"/>
      <c r="C51" s="7"/>
      <c r="D51" s="7"/>
      <c r="E51" s="7"/>
      <c r="F51" s="7"/>
      <c r="G51" s="7"/>
      <c r="H51" s="69"/>
      <c r="I51" s="19" t="s">
        <v>326</v>
      </c>
      <c r="J51" s="19"/>
      <c r="K51" s="154"/>
      <c r="L51" s="82">
        <v>22575320</v>
      </c>
      <c r="M51" s="80"/>
      <c r="N51" s="80"/>
      <c r="O51" s="43"/>
      <c r="P51" s="5"/>
      <c r="R51" s="99"/>
    </row>
    <row r="52" spans="1:18" ht="53.25" customHeight="1">
      <c r="A52" s="7"/>
      <c r="B52" s="7"/>
      <c r="C52" s="7"/>
      <c r="D52" s="7"/>
      <c r="E52" s="7"/>
      <c r="F52" s="7"/>
      <c r="G52" s="7"/>
      <c r="H52" s="69"/>
      <c r="I52" s="19" t="s">
        <v>302</v>
      </c>
      <c r="J52" s="19"/>
      <c r="K52" s="154">
        <f>54323183+8140250</f>
        <v>62463433</v>
      </c>
      <c r="L52" s="82">
        <v>11901180</v>
      </c>
      <c r="M52" s="80"/>
      <c r="N52" s="80"/>
      <c r="O52" s="43"/>
      <c r="P52" s="5"/>
      <c r="R52" s="99"/>
    </row>
    <row r="53" spans="1:18" ht="53.25" customHeight="1">
      <c r="A53" s="7"/>
      <c r="B53" s="7"/>
      <c r="C53" s="7"/>
      <c r="D53" s="7"/>
      <c r="E53" s="7"/>
      <c r="F53" s="7"/>
      <c r="G53" s="7"/>
      <c r="H53" s="69"/>
      <c r="I53" s="19" t="s">
        <v>305</v>
      </c>
      <c r="J53" s="19"/>
      <c r="K53" s="154">
        <v>4391879.49</v>
      </c>
      <c r="L53" s="82">
        <v>54712920.5</v>
      </c>
      <c r="M53" s="80"/>
      <c r="N53" s="80"/>
      <c r="O53" s="43"/>
      <c r="P53" s="5"/>
      <c r="Q53" s="57" t="s">
        <v>325</v>
      </c>
      <c r="R53" s="99"/>
    </row>
    <row r="54" spans="1:18" ht="53.25" customHeight="1">
      <c r="A54" s="7"/>
      <c r="B54" s="7"/>
      <c r="C54" s="7"/>
      <c r="D54" s="7"/>
      <c r="E54" s="7"/>
      <c r="F54" s="7"/>
      <c r="G54" s="7"/>
      <c r="H54" s="69"/>
      <c r="I54" s="19" t="s">
        <v>327</v>
      </c>
      <c r="J54" s="19"/>
      <c r="K54" s="154"/>
      <c r="L54" s="82">
        <v>0</v>
      </c>
      <c r="M54" s="108">
        <v>15325000</v>
      </c>
      <c r="N54" s="80"/>
      <c r="O54" s="43"/>
      <c r="P54" s="5"/>
      <c r="R54" s="99"/>
    </row>
    <row r="55" spans="1:18" ht="53.25" customHeight="1">
      <c r="A55" s="7"/>
      <c r="B55" s="7"/>
      <c r="C55" s="7"/>
      <c r="D55" s="7"/>
      <c r="E55" s="7"/>
      <c r="F55" s="7"/>
      <c r="G55" s="7"/>
      <c r="H55" s="69"/>
      <c r="I55" s="19" t="s">
        <v>306</v>
      </c>
      <c r="J55" s="19"/>
      <c r="K55" s="154"/>
      <c r="L55" s="82"/>
      <c r="M55" s="108">
        <v>69684160</v>
      </c>
      <c r="N55" s="107"/>
      <c r="O55" s="43"/>
      <c r="P55" s="5"/>
      <c r="R55" s="99"/>
    </row>
    <row r="56" spans="1:18" ht="53.25" customHeight="1">
      <c r="A56" s="7"/>
      <c r="B56" s="7"/>
      <c r="C56" s="7"/>
      <c r="D56" s="7"/>
      <c r="E56" s="7"/>
      <c r="F56" s="7"/>
      <c r="G56" s="7"/>
      <c r="H56" s="69"/>
      <c r="I56" s="19" t="s">
        <v>307</v>
      </c>
      <c r="J56" s="19"/>
      <c r="K56" s="154"/>
      <c r="L56" s="82"/>
      <c r="M56" s="80">
        <v>79929550</v>
      </c>
      <c r="N56" s="80"/>
      <c r="O56" s="43"/>
      <c r="P56" s="5"/>
      <c r="R56" s="99"/>
    </row>
    <row r="57" spans="1:18" ht="53.25" customHeight="1">
      <c r="A57" s="7"/>
      <c r="B57" s="7"/>
      <c r="C57" s="7"/>
      <c r="D57" s="7"/>
      <c r="E57" s="7"/>
      <c r="F57" s="7"/>
      <c r="G57" s="7"/>
      <c r="H57" s="69"/>
      <c r="I57" s="19" t="s">
        <v>308</v>
      </c>
      <c r="J57" s="19"/>
      <c r="K57" s="154"/>
      <c r="L57" s="82"/>
      <c r="M57" s="80">
        <f>50136200-17525000</f>
        <v>32611200</v>
      </c>
      <c r="N57" s="80">
        <f>113863800+17525000</f>
        <v>131388800</v>
      </c>
      <c r="O57" s="43"/>
      <c r="P57" s="5"/>
      <c r="Q57" s="57">
        <v>164000000</v>
      </c>
      <c r="R57" s="99"/>
    </row>
    <row r="58" spans="1:18" ht="53.25" customHeight="1">
      <c r="A58" s="7"/>
      <c r="B58" s="7"/>
      <c r="C58" s="7"/>
      <c r="D58" s="7"/>
      <c r="E58" s="7"/>
      <c r="F58" s="7"/>
      <c r="G58" s="7"/>
      <c r="H58" s="69"/>
      <c r="I58" s="19" t="s">
        <v>309</v>
      </c>
      <c r="J58" s="19"/>
      <c r="K58" s="154"/>
      <c r="L58" s="82"/>
      <c r="M58" s="80"/>
      <c r="N58" s="80">
        <f>66161110</f>
        <v>66161110</v>
      </c>
      <c r="O58" s="43"/>
      <c r="P58" s="5"/>
      <c r="Q58" s="57">
        <v>168000000</v>
      </c>
      <c r="R58" s="99"/>
    </row>
    <row r="59" spans="1:16" ht="35.25" customHeight="1">
      <c r="A59" s="69" t="s">
        <v>230</v>
      </c>
      <c r="B59" s="69" t="s">
        <v>129</v>
      </c>
      <c r="C59" s="69">
        <v>1</v>
      </c>
      <c r="D59" s="69">
        <v>9</v>
      </c>
      <c r="E59" s="69">
        <v>6</v>
      </c>
      <c r="F59" s="69">
        <v>0</v>
      </c>
      <c r="G59" s="69">
        <v>2</v>
      </c>
      <c r="H59" s="69">
        <v>2</v>
      </c>
      <c r="I59" s="19" t="s">
        <v>298</v>
      </c>
      <c r="J59" s="19" t="s">
        <v>116</v>
      </c>
      <c r="K59" s="167">
        <v>5359.6</v>
      </c>
      <c r="L59" s="74">
        <v>0</v>
      </c>
      <c r="M59" s="74">
        <v>0</v>
      </c>
      <c r="N59" s="74"/>
      <c r="O59" s="83">
        <f>K59</f>
        <v>5359.6</v>
      </c>
      <c r="P59" s="60">
        <v>2015</v>
      </c>
    </row>
    <row r="60" spans="1:16" ht="35.25" customHeight="1">
      <c r="A60" s="228" t="s">
        <v>304</v>
      </c>
      <c r="B60" s="229"/>
      <c r="C60" s="229"/>
      <c r="D60" s="229"/>
      <c r="E60" s="229"/>
      <c r="F60" s="229"/>
      <c r="G60" s="229"/>
      <c r="H60" s="230"/>
      <c r="I60" s="19"/>
      <c r="J60" s="19"/>
      <c r="K60" s="156">
        <f>SUM(K62:K64)</f>
        <v>5359618.529999999</v>
      </c>
      <c r="L60" s="74"/>
      <c r="M60" s="74"/>
      <c r="N60" s="74"/>
      <c r="O60" s="83"/>
      <c r="P60" s="60"/>
    </row>
    <row r="61" spans="1:16" ht="35.25" customHeight="1">
      <c r="A61" s="69"/>
      <c r="B61" s="69"/>
      <c r="C61" s="69"/>
      <c r="D61" s="69"/>
      <c r="E61" s="69"/>
      <c r="F61" s="69"/>
      <c r="G61" s="69"/>
      <c r="H61" s="69"/>
      <c r="I61" s="19" t="s">
        <v>314</v>
      </c>
      <c r="J61" s="19"/>
      <c r="K61" s="156">
        <v>60338.29</v>
      </c>
      <c r="L61" s="74"/>
      <c r="M61" s="74"/>
      <c r="N61" s="74"/>
      <c r="O61" s="83"/>
      <c r="P61" s="60"/>
    </row>
    <row r="62" spans="1:16" ht="48.75" customHeight="1">
      <c r="A62" s="7"/>
      <c r="B62" s="7"/>
      <c r="C62" s="7"/>
      <c r="D62" s="90"/>
      <c r="E62" s="90"/>
      <c r="F62" s="7"/>
      <c r="G62" s="7"/>
      <c r="H62" s="69"/>
      <c r="I62" s="19" t="s">
        <v>315</v>
      </c>
      <c r="J62" s="19"/>
      <c r="K62" s="167">
        <v>384558.6974</v>
      </c>
      <c r="L62" s="74"/>
      <c r="M62" s="74"/>
      <c r="N62" s="74"/>
      <c r="O62" s="83"/>
      <c r="P62" s="5"/>
    </row>
    <row r="63" spans="1:16" ht="51" customHeight="1">
      <c r="A63" s="7"/>
      <c r="B63" s="7"/>
      <c r="C63" s="7"/>
      <c r="D63" s="90"/>
      <c r="E63" s="90"/>
      <c r="F63" s="7"/>
      <c r="G63" s="7"/>
      <c r="H63" s="69"/>
      <c r="I63" s="19" t="s">
        <v>316</v>
      </c>
      <c r="J63" s="19"/>
      <c r="K63" s="167">
        <v>1103188.8566</v>
      </c>
      <c r="L63" s="74"/>
      <c r="M63" s="74"/>
      <c r="N63" s="74"/>
      <c r="O63" s="83"/>
      <c r="P63" s="5"/>
    </row>
    <row r="64" spans="1:16" ht="48.75" customHeight="1">
      <c r="A64" s="7"/>
      <c r="B64" s="7"/>
      <c r="C64" s="7"/>
      <c r="D64" s="90"/>
      <c r="E64" s="90"/>
      <c r="F64" s="7"/>
      <c r="G64" s="7"/>
      <c r="H64" s="69"/>
      <c r="I64" s="19" t="s">
        <v>317</v>
      </c>
      <c r="J64" s="19"/>
      <c r="K64" s="167">
        <v>3871870.976</v>
      </c>
      <c r="L64" s="74"/>
      <c r="M64" s="74"/>
      <c r="N64" s="74"/>
      <c r="O64" s="83"/>
      <c r="P64" s="5"/>
    </row>
    <row r="65" spans="1:16" ht="50.25" customHeight="1">
      <c r="A65" s="7"/>
      <c r="B65" s="7"/>
      <c r="C65" s="7"/>
      <c r="D65" s="90"/>
      <c r="E65" s="90"/>
      <c r="F65" s="7"/>
      <c r="G65" s="7"/>
      <c r="H65" s="69"/>
      <c r="I65" s="19" t="s">
        <v>310</v>
      </c>
      <c r="J65" s="19"/>
      <c r="K65" s="156">
        <v>60338300</v>
      </c>
      <c r="L65" s="74"/>
      <c r="M65" s="74"/>
      <c r="N65" s="74"/>
      <c r="O65" s="83"/>
      <c r="P65" s="5"/>
    </row>
    <row r="66" spans="1:16" ht="57" customHeight="1">
      <c r="A66" s="69" t="s">
        <v>230</v>
      </c>
      <c r="B66" s="69" t="s">
        <v>129</v>
      </c>
      <c r="C66" s="69">
        <v>1</v>
      </c>
      <c r="D66" s="69">
        <v>9</v>
      </c>
      <c r="E66" s="69">
        <v>5</v>
      </c>
      <c r="F66" s="69">
        <v>0</v>
      </c>
      <c r="G66" s="69">
        <v>2</v>
      </c>
      <c r="H66" s="93" t="s">
        <v>290</v>
      </c>
      <c r="I66" s="19" t="s">
        <v>312</v>
      </c>
      <c r="J66" s="19" t="s">
        <v>116</v>
      </c>
      <c r="K66" s="167">
        <v>192318.1</v>
      </c>
      <c r="L66" s="74">
        <v>0</v>
      </c>
      <c r="M66" s="74">
        <v>0</v>
      </c>
      <c r="N66" s="74"/>
      <c r="O66" s="83">
        <f>K66</f>
        <v>192318.1</v>
      </c>
      <c r="P66" s="60">
        <v>2015</v>
      </c>
    </row>
    <row r="67" spans="1:16" ht="57" customHeight="1">
      <c r="A67" s="69" t="s">
        <v>230</v>
      </c>
      <c r="B67" s="69" t="s">
        <v>129</v>
      </c>
      <c r="C67" s="69">
        <v>1</v>
      </c>
      <c r="D67" s="69">
        <v>9</v>
      </c>
      <c r="E67" s="69">
        <v>5</v>
      </c>
      <c r="F67" s="69">
        <v>0</v>
      </c>
      <c r="G67" s="69">
        <v>2</v>
      </c>
      <c r="H67" s="93" t="s">
        <v>290</v>
      </c>
      <c r="I67" s="19" t="s">
        <v>313</v>
      </c>
      <c r="J67" s="19" t="s">
        <v>116</v>
      </c>
      <c r="K67" s="156">
        <v>43836.94</v>
      </c>
      <c r="L67" s="61"/>
      <c r="M67" s="74"/>
      <c r="N67" s="74"/>
      <c r="O67" s="83"/>
      <c r="P67" s="60"/>
    </row>
    <row r="68" spans="1:16" ht="43.5" customHeight="1">
      <c r="A68" s="69"/>
      <c r="B68" s="228" t="s">
        <v>304</v>
      </c>
      <c r="C68" s="229"/>
      <c r="D68" s="229"/>
      <c r="E68" s="229"/>
      <c r="F68" s="229"/>
      <c r="G68" s="229"/>
      <c r="H68" s="229"/>
      <c r="I68" s="230"/>
      <c r="J68" s="19"/>
      <c r="K68" s="156">
        <f>SUM(K69:K72)</f>
        <v>236154982.96</v>
      </c>
      <c r="L68" s="74"/>
      <c r="M68" s="74"/>
      <c r="N68" s="74"/>
      <c r="O68" s="83"/>
      <c r="P68" s="60"/>
    </row>
    <row r="69" spans="1:16" ht="43.5" customHeight="1">
      <c r="A69" s="7"/>
      <c r="B69" s="7"/>
      <c r="C69" s="7"/>
      <c r="D69" s="90"/>
      <c r="E69" s="90"/>
      <c r="F69" s="7"/>
      <c r="G69" s="7"/>
      <c r="H69" s="93"/>
      <c r="I69" s="19" t="s">
        <v>299</v>
      </c>
      <c r="J69" s="19"/>
      <c r="K69" s="154">
        <v>13767822.8</v>
      </c>
      <c r="L69" s="74"/>
      <c r="M69" s="74"/>
      <c r="N69" s="74"/>
      <c r="O69" s="83"/>
      <c r="P69" s="5"/>
    </row>
    <row r="70" spans="1:16" ht="43.5" customHeight="1">
      <c r="A70" s="7"/>
      <c r="B70" s="7"/>
      <c r="C70" s="7"/>
      <c r="D70" s="90"/>
      <c r="E70" s="90"/>
      <c r="F70" s="7"/>
      <c r="G70" s="7"/>
      <c r="H70" s="93"/>
      <c r="I70" s="19" t="s">
        <v>300</v>
      </c>
      <c r="J70" s="19"/>
      <c r="K70" s="154">
        <v>39589871.14</v>
      </c>
      <c r="L70" s="74"/>
      <c r="M70" s="74"/>
      <c r="N70" s="74"/>
      <c r="O70" s="83"/>
      <c r="P70" s="5"/>
    </row>
    <row r="71" spans="1:16" ht="43.5" customHeight="1">
      <c r="A71" s="7"/>
      <c r="B71" s="7"/>
      <c r="C71" s="7"/>
      <c r="D71" s="90"/>
      <c r="E71" s="90"/>
      <c r="F71" s="7"/>
      <c r="G71" s="7"/>
      <c r="H71" s="93"/>
      <c r="I71" s="19" t="s">
        <v>300</v>
      </c>
      <c r="J71" s="19"/>
      <c r="K71" s="154">
        <v>138960389.02</v>
      </c>
      <c r="L71" s="74"/>
      <c r="M71" s="74"/>
      <c r="N71" s="74"/>
      <c r="O71" s="83"/>
      <c r="P71" s="5"/>
    </row>
    <row r="72" spans="1:16" ht="43.5" customHeight="1">
      <c r="A72" s="7"/>
      <c r="B72" s="7"/>
      <c r="C72" s="7"/>
      <c r="D72" s="90"/>
      <c r="E72" s="90"/>
      <c r="F72" s="7"/>
      <c r="G72" s="7"/>
      <c r="H72" s="93"/>
      <c r="I72" s="19" t="s">
        <v>310</v>
      </c>
      <c r="J72" s="19"/>
      <c r="K72" s="154">
        <v>43836900</v>
      </c>
      <c r="L72" s="74"/>
      <c r="M72" s="74"/>
      <c r="N72" s="74"/>
      <c r="O72" s="83"/>
      <c r="P72" s="5"/>
    </row>
    <row r="73" spans="1:16" ht="35.25" customHeight="1">
      <c r="A73" s="7" t="s">
        <v>230</v>
      </c>
      <c r="B73" s="7" t="s">
        <v>129</v>
      </c>
      <c r="C73" s="7">
        <v>1</v>
      </c>
      <c r="D73" s="7">
        <v>1</v>
      </c>
      <c r="E73" s="7">
        <v>1</v>
      </c>
      <c r="F73" s="7">
        <v>0</v>
      </c>
      <c r="G73" s="7">
        <v>2</v>
      </c>
      <c r="H73" s="69">
        <v>0</v>
      </c>
      <c r="I73" s="15" t="s">
        <v>163</v>
      </c>
      <c r="J73" s="11" t="s">
        <v>113</v>
      </c>
      <c r="K73" s="145">
        <v>3135.85</v>
      </c>
      <c r="L73" s="85">
        <v>7254</v>
      </c>
      <c r="M73" s="85">
        <v>6072.96</v>
      </c>
      <c r="N73" s="85"/>
      <c r="O73" s="31">
        <f>SUM(K73:M73)</f>
        <v>16462.81</v>
      </c>
      <c r="P73" s="5">
        <v>2016</v>
      </c>
    </row>
    <row r="74" spans="1:16" ht="45">
      <c r="A74" s="7" t="s">
        <v>230</v>
      </c>
      <c r="B74" s="7" t="s">
        <v>129</v>
      </c>
      <c r="C74" s="7">
        <v>1</v>
      </c>
      <c r="D74" s="7">
        <v>1</v>
      </c>
      <c r="E74" s="7">
        <v>1</v>
      </c>
      <c r="F74" s="7">
        <v>0</v>
      </c>
      <c r="G74" s="7">
        <v>3</v>
      </c>
      <c r="H74" s="69">
        <v>3</v>
      </c>
      <c r="I74" s="16" t="s">
        <v>164</v>
      </c>
      <c r="J74" s="8" t="s">
        <v>116</v>
      </c>
      <c r="K74" s="165">
        <v>10000</v>
      </c>
      <c r="L74" s="41">
        <v>10000</v>
      </c>
      <c r="M74" s="41">
        <v>10000</v>
      </c>
      <c r="N74" s="41">
        <v>10000</v>
      </c>
      <c r="O74" s="37">
        <f>SUM(K74:N74)</f>
        <v>40000</v>
      </c>
      <c r="P74" s="5">
        <v>2017</v>
      </c>
    </row>
    <row r="75" spans="1:16" ht="33.75" customHeight="1">
      <c r="A75" s="7" t="s">
        <v>230</v>
      </c>
      <c r="B75" s="7" t="s">
        <v>129</v>
      </c>
      <c r="C75" s="7">
        <v>1</v>
      </c>
      <c r="D75" s="7">
        <v>1</v>
      </c>
      <c r="E75" s="7">
        <v>1</v>
      </c>
      <c r="F75" s="7">
        <v>0</v>
      </c>
      <c r="G75" s="7">
        <v>3</v>
      </c>
      <c r="H75" s="69">
        <v>0</v>
      </c>
      <c r="I75" s="15" t="s">
        <v>165</v>
      </c>
      <c r="J75" s="8" t="s">
        <v>117</v>
      </c>
      <c r="K75" s="54">
        <v>6</v>
      </c>
      <c r="L75" s="5">
        <v>3</v>
      </c>
      <c r="M75" s="5">
        <v>6</v>
      </c>
      <c r="N75" s="5">
        <v>3</v>
      </c>
      <c r="O75" s="5">
        <f>SUM(K75:N75)</f>
        <v>18</v>
      </c>
      <c r="P75" s="5">
        <v>2016</v>
      </c>
    </row>
    <row r="76" spans="1:16" ht="33.75" customHeight="1">
      <c r="A76" s="69"/>
      <c r="B76" s="69"/>
      <c r="C76" s="69"/>
      <c r="D76" s="69"/>
      <c r="E76" s="69"/>
      <c r="F76" s="69"/>
      <c r="G76" s="69"/>
      <c r="H76" s="69"/>
      <c r="I76" s="75" t="s">
        <v>329</v>
      </c>
      <c r="J76" s="19"/>
      <c r="K76" s="54">
        <v>2077.41</v>
      </c>
      <c r="L76" s="60">
        <v>3000</v>
      </c>
      <c r="M76" s="60">
        <v>2200</v>
      </c>
      <c r="N76" s="60">
        <v>2200</v>
      </c>
      <c r="O76" s="60"/>
      <c r="P76" s="60"/>
    </row>
    <row r="77" spans="1:16" ht="33.75" customHeight="1">
      <c r="A77" s="69"/>
      <c r="B77" s="69"/>
      <c r="C77" s="69"/>
      <c r="D77" s="69"/>
      <c r="E77" s="69"/>
      <c r="F77" s="69"/>
      <c r="G77" s="69"/>
      <c r="H77" s="69"/>
      <c r="I77" s="75" t="s">
        <v>171</v>
      </c>
      <c r="J77" s="19"/>
      <c r="K77" s="54"/>
      <c r="L77" s="60"/>
      <c r="M77" s="60"/>
      <c r="N77" s="60"/>
      <c r="O77" s="60"/>
      <c r="P77" s="60"/>
    </row>
    <row r="78" spans="1:16" ht="47.25">
      <c r="A78" s="69" t="s">
        <v>230</v>
      </c>
      <c r="B78" s="69" t="s">
        <v>129</v>
      </c>
      <c r="C78" s="69">
        <v>2</v>
      </c>
      <c r="D78" s="69">
        <v>1</v>
      </c>
      <c r="E78" s="69">
        <v>0</v>
      </c>
      <c r="F78" s="69">
        <v>0</v>
      </c>
      <c r="G78" s="69">
        <v>0</v>
      </c>
      <c r="H78" s="69">
        <v>0</v>
      </c>
      <c r="I78" s="86" t="s">
        <v>275</v>
      </c>
      <c r="J78" s="86" t="s">
        <v>116</v>
      </c>
      <c r="K78" s="151">
        <f>K79+K111</f>
        <v>102547.22</v>
      </c>
      <c r="L78" s="88">
        <f>L79+L111</f>
        <v>240866.99</v>
      </c>
      <c r="M78" s="88">
        <f>M79+M111</f>
        <v>72825.08</v>
      </c>
      <c r="N78" s="88"/>
      <c r="O78" s="87">
        <f>SUM(K78:M78)</f>
        <v>416239.29</v>
      </c>
      <c r="P78" s="60">
        <v>2016</v>
      </c>
    </row>
    <row r="79" spans="1:16" ht="30">
      <c r="A79" s="7" t="s">
        <v>230</v>
      </c>
      <c r="B79" s="7" t="s">
        <v>129</v>
      </c>
      <c r="C79" s="7">
        <v>2</v>
      </c>
      <c r="D79" s="7">
        <v>1</v>
      </c>
      <c r="E79" s="7">
        <v>1</v>
      </c>
      <c r="F79" s="7">
        <v>0</v>
      </c>
      <c r="G79" s="7">
        <v>0</v>
      </c>
      <c r="H79" s="69">
        <v>0</v>
      </c>
      <c r="I79" s="10" t="s">
        <v>267</v>
      </c>
      <c r="J79" s="8" t="s">
        <v>116</v>
      </c>
      <c r="K79" s="105">
        <f>K82+K87+K91+K93+K98+K100+K102+K107+K85+K119+K123</f>
        <v>91201.22</v>
      </c>
      <c r="L79" s="81">
        <f>L82+L87+L91+L93+L98+L100+L102+L107+L128</f>
        <v>190866.99</v>
      </c>
      <c r="M79" s="37">
        <f>M82+M87+M91+M93+M98+M100+M102+M107+M85+M119+M123</f>
        <v>60225.08</v>
      </c>
      <c r="N79" s="37"/>
      <c r="O79" s="37">
        <f>SUM(K79:M79)</f>
        <v>342293.29</v>
      </c>
      <c r="P79" s="5">
        <v>2015</v>
      </c>
    </row>
    <row r="80" spans="1:16" ht="30">
      <c r="A80" s="7" t="s">
        <v>230</v>
      </c>
      <c r="B80" s="7" t="s">
        <v>129</v>
      </c>
      <c r="C80" s="7">
        <v>2</v>
      </c>
      <c r="D80" s="7">
        <v>1</v>
      </c>
      <c r="E80" s="7">
        <v>1</v>
      </c>
      <c r="F80" s="7">
        <v>0</v>
      </c>
      <c r="G80" s="7">
        <v>0</v>
      </c>
      <c r="H80" s="69">
        <v>0</v>
      </c>
      <c r="I80" s="10" t="s">
        <v>268</v>
      </c>
      <c r="J80" s="8" t="s">
        <v>152</v>
      </c>
      <c r="K80" s="54">
        <v>7.2</v>
      </c>
      <c r="L80" s="21">
        <v>8.2</v>
      </c>
      <c r="M80" s="5">
        <v>8.2</v>
      </c>
      <c r="N80" s="5"/>
      <c r="O80" s="5">
        <f>M80</f>
        <v>8.2</v>
      </c>
      <c r="P80" s="5">
        <v>2015</v>
      </c>
    </row>
    <row r="81" spans="1:16" ht="64.5" customHeight="1">
      <c r="A81" s="7" t="s">
        <v>230</v>
      </c>
      <c r="B81" s="7" t="s">
        <v>129</v>
      </c>
      <c r="C81" s="7">
        <v>2</v>
      </c>
      <c r="D81" s="7">
        <v>1</v>
      </c>
      <c r="E81" s="7">
        <v>1</v>
      </c>
      <c r="F81" s="7">
        <v>0</v>
      </c>
      <c r="G81" s="7">
        <v>0</v>
      </c>
      <c r="H81" s="69">
        <v>0</v>
      </c>
      <c r="I81" s="10" t="s">
        <v>269</v>
      </c>
      <c r="J81" s="8" t="s">
        <v>153</v>
      </c>
      <c r="K81" s="54">
        <v>0.524</v>
      </c>
      <c r="L81" s="5">
        <v>0.525</v>
      </c>
      <c r="M81" s="5">
        <v>0.526</v>
      </c>
      <c r="N81" s="5"/>
      <c r="O81" s="5">
        <f>M81</f>
        <v>0.526</v>
      </c>
      <c r="P81" s="5">
        <v>2016</v>
      </c>
    </row>
    <row r="82" spans="1:16" ht="30">
      <c r="A82" s="7" t="s">
        <v>230</v>
      </c>
      <c r="B82" s="7" t="s">
        <v>129</v>
      </c>
      <c r="C82" s="7">
        <v>2</v>
      </c>
      <c r="D82" s="7">
        <v>1</v>
      </c>
      <c r="E82" s="7">
        <v>1</v>
      </c>
      <c r="F82" s="7">
        <v>0</v>
      </c>
      <c r="G82" s="7">
        <v>1</v>
      </c>
      <c r="H82" s="69">
        <v>3</v>
      </c>
      <c r="I82" s="16" t="s">
        <v>331</v>
      </c>
      <c r="J82" s="8" t="s">
        <v>116</v>
      </c>
      <c r="K82" s="143">
        <v>0</v>
      </c>
      <c r="L82" s="74">
        <f>96132.69+15600</f>
        <v>111732.69</v>
      </c>
      <c r="M82" s="41">
        <v>0</v>
      </c>
      <c r="N82" s="41"/>
      <c r="O82" s="37">
        <f>SUM(K82:M82)</f>
        <v>111732.69</v>
      </c>
      <c r="P82" s="5">
        <v>2015</v>
      </c>
    </row>
    <row r="83" spans="1:16" ht="30">
      <c r="A83" s="69"/>
      <c r="B83" s="69"/>
      <c r="C83" s="69"/>
      <c r="D83" s="69"/>
      <c r="E83" s="69"/>
      <c r="F83" s="69"/>
      <c r="G83" s="69"/>
      <c r="H83" s="69"/>
      <c r="I83" s="75" t="s">
        <v>332</v>
      </c>
      <c r="J83" s="19" t="s">
        <v>116</v>
      </c>
      <c r="K83" s="143">
        <v>0</v>
      </c>
      <c r="L83" s="74">
        <f>96132.69</f>
        <v>96132.69</v>
      </c>
      <c r="M83" s="74"/>
      <c r="N83" s="74"/>
      <c r="O83" s="81"/>
      <c r="P83" s="60"/>
    </row>
    <row r="84" spans="1:16" ht="15">
      <c r="A84" s="69" t="s">
        <v>230</v>
      </c>
      <c r="B84" s="69" t="s">
        <v>129</v>
      </c>
      <c r="C84" s="69">
        <v>2</v>
      </c>
      <c r="D84" s="69">
        <v>1</v>
      </c>
      <c r="E84" s="69">
        <v>1</v>
      </c>
      <c r="F84" s="69">
        <v>0</v>
      </c>
      <c r="G84" s="69">
        <v>1</v>
      </c>
      <c r="H84" s="69">
        <v>0</v>
      </c>
      <c r="I84" s="75" t="s">
        <v>166</v>
      </c>
      <c r="J84" s="19" t="s">
        <v>118</v>
      </c>
      <c r="K84" s="54">
        <v>0</v>
      </c>
      <c r="L84" s="60">
        <v>11843</v>
      </c>
      <c r="M84" s="60">
        <v>0</v>
      </c>
      <c r="N84" s="60"/>
      <c r="O84" s="60">
        <f>L84</f>
        <v>11843</v>
      </c>
      <c r="P84" s="60">
        <v>2015</v>
      </c>
    </row>
    <row r="85" spans="1:16" ht="60">
      <c r="A85" s="69"/>
      <c r="B85" s="69"/>
      <c r="C85" s="69"/>
      <c r="D85" s="69"/>
      <c r="E85" s="69"/>
      <c r="F85" s="69"/>
      <c r="G85" s="69"/>
      <c r="H85" s="69"/>
      <c r="I85" s="75" t="s">
        <v>239</v>
      </c>
      <c r="J85" s="19" t="s">
        <v>116</v>
      </c>
      <c r="K85" s="144">
        <v>12458.08</v>
      </c>
      <c r="L85" s="63">
        <v>15600</v>
      </c>
      <c r="M85" s="63">
        <v>0</v>
      </c>
      <c r="N85" s="63"/>
      <c r="O85" s="63">
        <f>K85+L85+M85</f>
        <v>28058.08</v>
      </c>
      <c r="P85" s="60">
        <v>2014</v>
      </c>
    </row>
    <row r="86" spans="1:16" ht="30">
      <c r="A86" s="69"/>
      <c r="B86" s="69"/>
      <c r="C86" s="69"/>
      <c r="D86" s="69"/>
      <c r="E86" s="69"/>
      <c r="F86" s="69"/>
      <c r="G86" s="69"/>
      <c r="H86" s="69"/>
      <c r="I86" s="75" t="s">
        <v>238</v>
      </c>
      <c r="J86" s="50" t="s">
        <v>237</v>
      </c>
      <c r="K86" s="144">
        <v>0</v>
      </c>
      <c r="L86" s="72">
        <v>318.62</v>
      </c>
      <c r="M86" s="63">
        <v>0</v>
      </c>
      <c r="N86" s="63"/>
      <c r="O86" s="63">
        <f>K86+L86+M86</f>
        <v>318.62</v>
      </c>
      <c r="P86" s="60">
        <v>2015</v>
      </c>
    </row>
    <row r="87" spans="1:16" ht="22.5" customHeight="1">
      <c r="A87" s="69" t="s">
        <v>230</v>
      </c>
      <c r="B87" s="69" t="s">
        <v>129</v>
      </c>
      <c r="C87" s="69">
        <v>2</v>
      </c>
      <c r="D87" s="69">
        <v>1</v>
      </c>
      <c r="E87" s="69">
        <v>2</v>
      </c>
      <c r="F87" s="69">
        <v>0</v>
      </c>
      <c r="G87" s="69">
        <v>2</v>
      </c>
      <c r="H87" s="69">
        <v>3</v>
      </c>
      <c r="I87" s="19" t="s">
        <v>167</v>
      </c>
      <c r="J87" s="19" t="s">
        <v>116</v>
      </c>
      <c r="K87" s="143">
        <v>31081.04</v>
      </c>
      <c r="L87" s="74">
        <v>48125</v>
      </c>
      <c r="M87" s="74">
        <v>33225.04</v>
      </c>
      <c r="N87" s="74"/>
      <c r="O87" s="81">
        <f aca="true" t="shared" si="1" ref="O87:O106">SUM(K87:M87)</f>
        <v>112431.08000000002</v>
      </c>
      <c r="P87" s="60">
        <v>2016</v>
      </c>
    </row>
    <row r="88" spans="1:16" ht="68.25" customHeight="1">
      <c r="A88" s="69"/>
      <c r="B88" s="69"/>
      <c r="C88" s="69"/>
      <c r="D88" s="69"/>
      <c r="E88" s="69"/>
      <c r="F88" s="69"/>
      <c r="G88" s="69"/>
      <c r="H88" s="69"/>
      <c r="I88" s="75" t="s">
        <v>333</v>
      </c>
      <c r="J88" s="19" t="s">
        <v>116</v>
      </c>
      <c r="K88" s="143">
        <v>31081.04</v>
      </c>
      <c r="L88" s="74">
        <v>48125</v>
      </c>
      <c r="M88" s="74">
        <v>33225.04</v>
      </c>
      <c r="N88" s="74"/>
      <c r="O88" s="81">
        <f>SUM(K88:M88)</f>
        <v>112431.08000000002</v>
      </c>
      <c r="P88" s="60">
        <v>2016</v>
      </c>
    </row>
    <row r="89" spans="1:16" ht="57" customHeight="1">
      <c r="A89" s="69"/>
      <c r="B89" s="69"/>
      <c r="C89" s="69"/>
      <c r="D89" s="69"/>
      <c r="E89" s="69"/>
      <c r="F89" s="69"/>
      <c r="G89" s="69"/>
      <c r="H89" s="69"/>
      <c r="I89" s="75" t="s">
        <v>334</v>
      </c>
      <c r="J89" s="19"/>
      <c r="K89" s="143"/>
      <c r="L89" s="74"/>
      <c r="M89" s="74"/>
      <c r="N89" s="74"/>
      <c r="O89" s="81"/>
      <c r="P89" s="60"/>
    </row>
    <row r="90" spans="1:16" ht="15">
      <c r="A90" s="7" t="s">
        <v>230</v>
      </c>
      <c r="B90" s="7" t="s">
        <v>129</v>
      </c>
      <c r="C90" s="7">
        <v>2</v>
      </c>
      <c r="D90" s="7">
        <v>1</v>
      </c>
      <c r="E90" s="7">
        <v>2</v>
      </c>
      <c r="F90" s="7">
        <v>0</v>
      </c>
      <c r="G90" s="7">
        <v>2</v>
      </c>
      <c r="H90" s="69">
        <v>0</v>
      </c>
      <c r="I90" s="15" t="s">
        <v>166</v>
      </c>
      <c r="J90" s="8" t="s">
        <v>118</v>
      </c>
      <c r="K90" s="54">
        <v>72.4</v>
      </c>
      <c r="L90" s="5">
        <v>112.1</v>
      </c>
      <c r="M90" s="5">
        <v>93.5</v>
      </c>
      <c r="N90" s="5"/>
      <c r="O90" s="5">
        <f t="shared" si="1"/>
        <v>278</v>
      </c>
      <c r="P90" s="5">
        <v>2016</v>
      </c>
    </row>
    <row r="91" spans="1:16" ht="45">
      <c r="A91" s="7" t="s">
        <v>230</v>
      </c>
      <c r="B91" s="7" t="s">
        <v>129</v>
      </c>
      <c r="C91" s="7">
        <v>2</v>
      </c>
      <c r="D91" s="7">
        <v>1</v>
      </c>
      <c r="E91" s="7">
        <v>2</v>
      </c>
      <c r="F91" s="7">
        <v>0</v>
      </c>
      <c r="G91" s="7">
        <v>3</v>
      </c>
      <c r="H91" s="69">
        <v>3</v>
      </c>
      <c r="I91" s="16" t="s">
        <v>168</v>
      </c>
      <c r="J91" s="8" t="s">
        <v>116</v>
      </c>
      <c r="K91" s="143">
        <v>0</v>
      </c>
      <c r="L91" s="41">
        <v>0</v>
      </c>
      <c r="M91" s="74">
        <v>100</v>
      </c>
      <c r="N91" s="74"/>
      <c r="O91" s="37">
        <f t="shared" si="1"/>
        <v>100</v>
      </c>
      <c r="P91" s="5">
        <v>2016</v>
      </c>
    </row>
    <row r="92" spans="1:16" ht="48" customHeight="1">
      <c r="A92" s="7" t="s">
        <v>230</v>
      </c>
      <c r="B92" s="7" t="s">
        <v>129</v>
      </c>
      <c r="C92" s="7">
        <v>2</v>
      </c>
      <c r="D92" s="7">
        <v>1</v>
      </c>
      <c r="E92" s="7">
        <v>2</v>
      </c>
      <c r="F92" s="7">
        <v>0</v>
      </c>
      <c r="G92" s="7">
        <v>3</v>
      </c>
      <c r="H92" s="69">
        <v>0</v>
      </c>
      <c r="I92" s="15" t="s">
        <v>169</v>
      </c>
      <c r="J92" s="8" t="s">
        <v>117</v>
      </c>
      <c r="K92" s="54">
        <v>0</v>
      </c>
      <c r="L92" s="5">
        <v>0</v>
      </c>
      <c r="M92" s="5">
        <v>1</v>
      </c>
      <c r="N92" s="5"/>
      <c r="O92" s="5">
        <f t="shared" si="1"/>
        <v>1</v>
      </c>
      <c r="P92" s="5">
        <v>2016</v>
      </c>
    </row>
    <row r="93" spans="1:16" ht="19.5" customHeight="1">
      <c r="A93" s="7" t="s">
        <v>230</v>
      </c>
      <c r="B93" s="7" t="s">
        <v>129</v>
      </c>
      <c r="C93" s="7">
        <v>2</v>
      </c>
      <c r="D93" s="7">
        <v>1</v>
      </c>
      <c r="E93" s="7">
        <v>2</v>
      </c>
      <c r="F93" s="7">
        <v>0</v>
      </c>
      <c r="G93" s="7">
        <v>4</v>
      </c>
      <c r="H93" s="69">
        <v>3</v>
      </c>
      <c r="I93" s="16" t="s">
        <v>170</v>
      </c>
      <c r="J93" s="8" t="s">
        <v>116</v>
      </c>
      <c r="K93" s="143">
        <v>14362</v>
      </c>
      <c r="L93" s="74">
        <v>0</v>
      </c>
      <c r="M93" s="74">
        <v>10000</v>
      </c>
      <c r="N93" s="74"/>
      <c r="O93" s="37">
        <f t="shared" si="1"/>
        <v>24362</v>
      </c>
      <c r="P93" s="5">
        <v>2016</v>
      </c>
    </row>
    <row r="94" spans="1:16" ht="49.5" customHeight="1">
      <c r="A94" s="7"/>
      <c r="B94" s="7"/>
      <c r="C94" s="7"/>
      <c r="D94" s="7"/>
      <c r="E94" s="7"/>
      <c r="F94" s="7"/>
      <c r="G94" s="7"/>
      <c r="H94" s="69"/>
      <c r="I94" s="15" t="s">
        <v>335</v>
      </c>
      <c r="J94" s="8"/>
      <c r="K94" s="143"/>
      <c r="L94" s="74"/>
      <c r="M94" s="74"/>
      <c r="N94" s="74"/>
      <c r="O94" s="37"/>
      <c r="P94" s="5"/>
    </row>
    <row r="95" spans="1:16" ht="48" customHeight="1">
      <c r="A95" s="7"/>
      <c r="B95" s="7"/>
      <c r="C95" s="7"/>
      <c r="D95" s="7"/>
      <c r="E95" s="7"/>
      <c r="F95" s="7"/>
      <c r="G95" s="7"/>
      <c r="H95" s="69"/>
      <c r="I95" s="15" t="s">
        <v>336</v>
      </c>
      <c r="J95" s="8"/>
      <c r="K95" s="143"/>
      <c r="L95" s="74"/>
      <c r="M95" s="74"/>
      <c r="N95" s="74"/>
      <c r="O95" s="37"/>
      <c r="P95" s="5"/>
    </row>
    <row r="96" spans="1:16" ht="46.5" customHeight="1">
      <c r="A96" s="7"/>
      <c r="B96" s="7"/>
      <c r="C96" s="7"/>
      <c r="D96" s="7"/>
      <c r="E96" s="7"/>
      <c r="F96" s="7"/>
      <c r="G96" s="7"/>
      <c r="H96" s="69"/>
      <c r="I96" s="15" t="s">
        <v>337</v>
      </c>
      <c r="J96" s="8"/>
      <c r="K96" s="143"/>
      <c r="L96" s="74"/>
      <c r="M96" s="74"/>
      <c r="N96" s="74"/>
      <c r="O96" s="37"/>
      <c r="P96" s="5"/>
    </row>
    <row r="97" spans="1:16" ht="19.5" customHeight="1">
      <c r="A97" s="7" t="s">
        <v>230</v>
      </c>
      <c r="B97" s="7" t="s">
        <v>129</v>
      </c>
      <c r="C97" s="7">
        <v>2</v>
      </c>
      <c r="D97" s="7">
        <v>1</v>
      </c>
      <c r="E97" s="7">
        <v>2</v>
      </c>
      <c r="F97" s="7">
        <v>0</v>
      </c>
      <c r="G97" s="7">
        <v>4</v>
      </c>
      <c r="H97" s="69">
        <v>0</v>
      </c>
      <c r="I97" s="15" t="s">
        <v>171</v>
      </c>
      <c r="J97" s="8" t="s">
        <v>117</v>
      </c>
      <c r="K97" s="54">
        <v>12</v>
      </c>
      <c r="L97" s="5">
        <v>6</v>
      </c>
      <c r="M97" s="5">
        <v>12</v>
      </c>
      <c r="N97" s="5"/>
      <c r="O97" s="5">
        <f t="shared" si="1"/>
        <v>30</v>
      </c>
      <c r="P97" s="5">
        <v>2016</v>
      </c>
    </row>
    <row r="98" spans="1:16" ht="45">
      <c r="A98" s="7" t="s">
        <v>230</v>
      </c>
      <c r="B98" s="7" t="s">
        <v>129</v>
      </c>
      <c r="C98" s="7">
        <v>2</v>
      </c>
      <c r="D98" s="7">
        <v>1</v>
      </c>
      <c r="E98" s="7">
        <v>2</v>
      </c>
      <c r="F98" s="7">
        <v>0</v>
      </c>
      <c r="G98" s="7">
        <v>5</v>
      </c>
      <c r="H98" s="69">
        <v>3</v>
      </c>
      <c r="I98" s="16" t="s">
        <v>172</v>
      </c>
      <c r="J98" s="8" t="s">
        <v>116</v>
      </c>
      <c r="K98" s="143">
        <v>7550.1</v>
      </c>
      <c r="L98" s="41">
        <v>0</v>
      </c>
      <c r="M98" s="41">
        <v>0</v>
      </c>
      <c r="N98" s="41"/>
      <c r="O98" s="37">
        <f t="shared" si="1"/>
        <v>7550.1</v>
      </c>
      <c r="P98" s="5">
        <v>2014</v>
      </c>
    </row>
    <row r="99" spans="1:16" ht="19.5" customHeight="1">
      <c r="A99" s="7" t="s">
        <v>230</v>
      </c>
      <c r="B99" s="7" t="s">
        <v>129</v>
      </c>
      <c r="C99" s="7">
        <v>2</v>
      </c>
      <c r="D99" s="7">
        <v>1</v>
      </c>
      <c r="E99" s="7">
        <v>2</v>
      </c>
      <c r="F99" s="7">
        <v>0</v>
      </c>
      <c r="G99" s="7">
        <v>5</v>
      </c>
      <c r="H99" s="69">
        <v>0</v>
      </c>
      <c r="I99" s="15" t="s">
        <v>173</v>
      </c>
      <c r="J99" s="8" t="s">
        <v>120</v>
      </c>
      <c r="K99" s="54">
        <v>1</v>
      </c>
      <c r="L99" s="5">
        <v>0</v>
      </c>
      <c r="M99" s="5">
        <v>0</v>
      </c>
      <c r="N99" s="5"/>
      <c r="O99" s="5">
        <f t="shared" si="1"/>
        <v>1</v>
      </c>
      <c r="P99" s="5">
        <v>2014</v>
      </c>
    </row>
    <row r="100" spans="1:16" ht="45">
      <c r="A100" s="7" t="s">
        <v>230</v>
      </c>
      <c r="B100" s="7" t="s">
        <v>129</v>
      </c>
      <c r="C100" s="7">
        <v>2</v>
      </c>
      <c r="D100" s="7">
        <v>1</v>
      </c>
      <c r="E100" s="7">
        <v>2</v>
      </c>
      <c r="F100" s="7">
        <v>0</v>
      </c>
      <c r="G100" s="7">
        <v>6</v>
      </c>
      <c r="H100" s="69">
        <v>0</v>
      </c>
      <c r="I100" s="19" t="s">
        <v>174</v>
      </c>
      <c r="J100" s="8" t="s">
        <v>116</v>
      </c>
      <c r="K100" s="143">
        <v>0</v>
      </c>
      <c r="L100" s="41">
        <v>0</v>
      </c>
      <c r="M100" s="41">
        <v>0</v>
      </c>
      <c r="N100" s="41">
        <v>2000</v>
      </c>
      <c r="O100" s="37">
        <f>SUM(K100:N100)</f>
        <v>2000</v>
      </c>
      <c r="P100" s="5"/>
    </row>
    <row r="101" spans="1:16" ht="17.25" customHeight="1">
      <c r="A101" s="7" t="s">
        <v>230</v>
      </c>
      <c r="B101" s="7" t="s">
        <v>129</v>
      </c>
      <c r="C101" s="7">
        <v>2</v>
      </c>
      <c r="D101" s="7">
        <v>1</v>
      </c>
      <c r="E101" s="7">
        <v>2</v>
      </c>
      <c r="F101" s="7">
        <v>0</v>
      </c>
      <c r="G101" s="7">
        <v>6</v>
      </c>
      <c r="H101" s="69">
        <v>0</v>
      </c>
      <c r="I101" s="15" t="s">
        <v>173</v>
      </c>
      <c r="J101" s="8" t="s">
        <v>117</v>
      </c>
      <c r="K101" s="54">
        <v>0</v>
      </c>
      <c r="L101" s="5">
        <v>0</v>
      </c>
      <c r="M101" s="5">
        <v>0</v>
      </c>
      <c r="N101" s="5"/>
      <c r="O101" s="5">
        <f t="shared" si="1"/>
        <v>0</v>
      </c>
      <c r="P101" s="5"/>
    </row>
    <row r="102" spans="1:16" ht="90">
      <c r="A102" s="7" t="s">
        <v>230</v>
      </c>
      <c r="B102" s="7" t="s">
        <v>129</v>
      </c>
      <c r="C102" s="7">
        <v>2</v>
      </c>
      <c r="D102" s="7">
        <v>1</v>
      </c>
      <c r="E102" s="7">
        <v>2</v>
      </c>
      <c r="F102" s="7">
        <v>0</v>
      </c>
      <c r="G102" s="7">
        <v>7</v>
      </c>
      <c r="H102" s="69">
        <v>3</v>
      </c>
      <c r="I102" s="16" t="s">
        <v>175</v>
      </c>
      <c r="J102" s="8" t="s">
        <v>116</v>
      </c>
      <c r="K102" s="143">
        <v>0</v>
      </c>
      <c r="L102" s="41">
        <v>19109.3</v>
      </c>
      <c r="M102" s="74">
        <v>10000</v>
      </c>
      <c r="N102" s="74"/>
      <c r="O102" s="37">
        <f t="shared" si="1"/>
        <v>29109.3</v>
      </c>
      <c r="P102" s="5">
        <v>2016</v>
      </c>
    </row>
    <row r="103" spans="1:16" ht="30">
      <c r="A103" s="7"/>
      <c r="B103" s="7"/>
      <c r="C103" s="7"/>
      <c r="D103" s="7"/>
      <c r="E103" s="7"/>
      <c r="F103" s="7"/>
      <c r="G103" s="7"/>
      <c r="H103" s="69"/>
      <c r="I103" s="15" t="s">
        <v>340</v>
      </c>
      <c r="J103" s="8"/>
      <c r="K103" s="143"/>
      <c r="L103" s="41">
        <v>10000</v>
      </c>
      <c r="M103" s="74"/>
      <c r="N103" s="74"/>
      <c r="O103" s="37"/>
      <c r="P103" s="5"/>
    </row>
    <row r="104" spans="1:16" ht="30">
      <c r="A104" s="7"/>
      <c r="B104" s="7"/>
      <c r="C104" s="7"/>
      <c r="D104" s="7"/>
      <c r="E104" s="7"/>
      <c r="F104" s="7"/>
      <c r="G104" s="7"/>
      <c r="H104" s="69"/>
      <c r="I104" s="15" t="s">
        <v>341</v>
      </c>
      <c r="J104" s="8"/>
      <c r="K104" s="143"/>
      <c r="L104" s="41">
        <v>9109.3</v>
      </c>
      <c r="M104" s="74"/>
      <c r="N104" s="74"/>
      <c r="O104" s="37"/>
      <c r="P104" s="5"/>
    </row>
    <row r="105" spans="1:16" ht="15">
      <c r="A105" s="7" t="s">
        <v>230</v>
      </c>
      <c r="B105" s="7" t="s">
        <v>129</v>
      </c>
      <c r="C105" s="7">
        <v>2</v>
      </c>
      <c r="D105" s="7">
        <v>1</v>
      </c>
      <c r="E105" s="7">
        <v>2</v>
      </c>
      <c r="F105" s="7">
        <v>0</v>
      </c>
      <c r="G105" s="7">
        <v>7</v>
      </c>
      <c r="H105" s="69">
        <v>0</v>
      </c>
      <c r="I105" s="15" t="s">
        <v>176</v>
      </c>
      <c r="J105" s="16" t="s">
        <v>117</v>
      </c>
      <c r="K105" s="54">
        <v>0</v>
      </c>
      <c r="L105" s="21">
        <v>2</v>
      </c>
      <c r="M105" s="21">
        <v>0</v>
      </c>
      <c r="N105" s="21"/>
      <c r="O105" s="21">
        <f t="shared" si="1"/>
        <v>2</v>
      </c>
      <c r="P105" s="21">
        <v>2015</v>
      </c>
    </row>
    <row r="106" spans="1:16" ht="30">
      <c r="A106" s="7" t="s">
        <v>230</v>
      </c>
      <c r="B106" s="7" t="s">
        <v>129</v>
      </c>
      <c r="C106" s="7">
        <v>2</v>
      </c>
      <c r="D106" s="7">
        <v>1</v>
      </c>
      <c r="E106" s="7">
        <v>2</v>
      </c>
      <c r="F106" s="7">
        <v>0</v>
      </c>
      <c r="G106" s="7">
        <v>7</v>
      </c>
      <c r="H106" s="69">
        <v>0</v>
      </c>
      <c r="I106" s="15" t="s">
        <v>177</v>
      </c>
      <c r="J106" s="52" t="s">
        <v>117</v>
      </c>
      <c r="K106" s="54">
        <v>0</v>
      </c>
      <c r="L106" s="21">
        <v>0</v>
      </c>
      <c r="M106" s="21">
        <v>2</v>
      </c>
      <c r="N106" s="21"/>
      <c r="O106" s="21">
        <f t="shared" si="1"/>
        <v>2</v>
      </c>
      <c r="P106" s="21">
        <v>2016</v>
      </c>
    </row>
    <row r="107" spans="1:16" ht="45">
      <c r="A107" s="7" t="s">
        <v>230</v>
      </c>
      <c r="B107" s="7" t="s">
        <v>129</v>
      </c>
      <c r="C107" s="7">
        <v>2</v>
      </c>
      <c r="D107" s="7">
        <v>1</v>
      </c>
      <c r="E107" s="7">
        <v>2</v>
      </c>
      <c r="F107" s="7">
        <v>0</v>
      </c>
      <c r="G107" s="7">
        <v>8</v>
      </c>
      <c r="H107" s="69">
        <v>3</v>
      </c>
      <c r="I107" s="75" t="s">
        <v>234</v>
      </c>
      <c r="J107" s="8" t="s">
        <v>116</v>
      </c>
      <c r="K107" s="153">
        <v>750</v>
      </c>
      <c r="L107" s="60">
        <v>6900</v>
      </c>
      <c r="M107" s="79">
        <v>6900.04</v>
      </c>
      <c r="N107" s="79">
        <v>6900</v>
      </c>
      <c r="O107" s="62">
        <f>K107+M107</f>
        <v>7650.04</v>
      </c>
      <c r="P107" s="21">
        <v>2016</v>
      </c>
    </row>
    <row r="108" spans="1:16" ht="30">
      <c r="A108" s="7" t="s">
        <v>230</v>
      </c>
      <c r="B108" s="7" t="s">
        <v>129</v>
      </c>
      <c r="C108" s="7">
        <v>2</v>
      </c>
      <c r="D108" s="7">
        <v>1</v>
      </c>
      <c r="E108" s="7">
        <v>2</v>
      </c>
      <c r="F108" s="7">
        <v>0</v>
      </c>
      <c r="G108" s="7">
        <v>8</v>
      </c>
      <c r="H108" s="69">
        <v>0</v>
      </c>
      <c r="I108" s="75" t="s">
        <v>236</v>
      </c>
      <c r="J108" s="51" t="s">
        <v>117</v>
      </c>
      <c r="K108" s="157">
        <v>1</v>
      </c>
      <c r="L108" s="60">
        <v>0</v>
      </c>
      <c r="M108" s="60">
        <v>0</v>
      </c>
      <c r="N108" s="60"/>
      <c r="O108" s="60">
        <v>1</v>
      </c>
      <c r="P108" s="21">
        <v>2016</v>
      </c>
    </row>
    <row r="109" spans="1:16" ht="30">
      <c r="A109" s="7" t="s">
        <v>230</v>
      </c>
      <c r="B109" s="7" t="s">
        <v>129</v>
      </c>
      <c r="C109" s="7">
        <v>2</v>
      </c>
      <c r="D109" s="7">
        <v>1</v>
      </c>
      <c r="E109" s="7">
        <v>2</v>
      </c>
      <c r="F109" s="7">
        <v>0</v>
      </c>
      <c r="G109" s="7">
        <v>8</v>
      </c>
      <c r="H109" s="69">
        <v>0</v>
      </c>
      <c r="I109" s="75" t="s">
        <v>235</v>
      </c>
      <c r="J109" s="50" t="s">
        <v>237</v>
      </c>
      <c r="K109" s="54">
        <v>0</v>
      </c>
      <c r="L109" s="60">
        <v>0</v>
      </c>
      <c r="M109" s="60">
        <v>185.6</v>
      </c>
      <c r="N109" s="60"/>
      <c r="O109" s="60">
        <v>185.6</v>
      </c>
      <c r="P109" s="21">
        <v>2016</v>
      </c>
    </row>
    <row r="110" spans="1:16" ht="30">
      <c r="A110" s="7" t="s">
        <v>230</v>
      </c>
      <c r="B110" s="7" t="s">
        <v>129</v>
      </c>
      <c r="C110" s="7">
        <v>2</v>
      </c>
      <c r="D110" s="7">
        <v>1</v>
      </c>
      <c r="E110" s="7">
        <v>2</v>
      </c>
      <c r="F110" s="7">
        <v>0</v>
      </c>
      <c r="G110" s="7">
        <v>8</v>
      </c>
      <c r="H110" s="69">
        <v>0</v>
      </c>
      <c r="I110" s="75" t="s">
        <v>238</v>
      </c>
      <c r="J110" s="50" t="s">
        <v>237</v>
      </c>
      <c r="K110" s="54">
        <v>0</v>
      </c>
      <c r="L110" s="60">
        <v>0</v>
      </c>
      <c r="M110" s="63">
        <v>0</v>
      </c>
      <c r="N110" s="63">
        <v>2916</v>
      </c>
      <c r="O110" s="63">
        <v>2916</v>
      </c>
      <c r="P110" s="21">
        <v>2016</v>
      </c>
    </row>
    <row r="111" spans="1:16" ht="30">
      <c r="A111" s="69" t="s">
        <v>230</v>
      </c>
      <c r="B111" s="69" t="s">
        <v>129</v>
      </c>
      <c r="C111" s="69">
        <v>2</v>
      </c>
      <c r="D111" s="69">
        <v>1</v>
      </c>
      <c r="E111" s="69">
        <v>2</v>
      </c>
      <c r="F111" s="69">
        <v>0</v>
      </c>
      <c r="G111" s="69">
        <v>0</v>
      </c>
      <c r="H111" s="69">
        <v>0</v>
      </c>
      <c r="I111" s="75" t="s">
        <v>271</v>
      </c>
      <c r="J111" s="113" t="s">
        <v>116</v>
      </c>
      <c r="K111" s="158">
        <f>K114+K116+K117+K128</f>
        <v>11346</v>
      </c>
      <c r="L111" s="84">
        <f>L114+L116+L117+L128+L119</f>
        <v>50000</v>
      </c>
      <c r="M111" s="84">
        <f>M114+M116+M117+M126+M128</f>
        <v>12600</v>
      </c>
      <c r="N111" s="81"/>
      <c r="O111" s="81">
        <f>SUM(K111:M111)</f>
        <v>73946</v>
      </c>
      <c r="P111" s="60">
        <v>2016</v>
      </c>
    </row>
    <row r="112" spans="1:16" ht="45">
      <c r="A112" s="7" t="s">
        <v>230</v>
      </c>
      <c r="B112" s="7" t="s">
        <v>129</v>
      </c>
      <c r="C112" s="7">
        <v>2</v>
      </c>
      <c r="D112" s="7">
        <v>1</v>
      </c>
      <c r="E112" s="7">
        <v>2</v>
      </c>
      <c r="F112" s="7">
        <v>0</v>
      </c>
      <c r="G112" s="7">
        <v>0</v>
      </c>
      <c r="H112" s="69">
        <v>0</v>
      </c>
      <c r="I112" s="15" t="s">
        <v>272</v>
      </c>
      <c r="J112" s="16" t="s">
        <v>119</v>
      </c>
      <c r="K112" s="54">
        <v>106</v>
      </c>
      <c r="L112" s="21">
        <v>104</v>
      </c>
      <c r="M112" s="21">
        <v>104</v>
      </c>
      <c r="N112" s="21"/>
      <c r="O112" s="21">
        <f>M112</f>
        <v>104</v>
      </c>
      <c r="P112" s="21">
        <v>2016</v>
      </c>
    </row>
    <row r="113" spans="1:16" ht="45">
      <c r="A113" s="7" t="s">
        <v>230</v>
      </c>
      <c r="B113" s="7" t="s">
        <v>129</v>
      </c>
      <c r="C113" s="7">
        <v>2</v>
      </c>
      <c r="D113" s="7">
        <v>1</v>
      </c>
      <c r="E113" s="7">
        <v>2</v>
      </c>
      <c r="F113" s="7">
        <v>0</v>
      </c>
      <c r="G113" s="7">
        <v>0</v>
      </c>
      <c r="H113" s="69">
        <v>0</v>
      </c>
      <c r="I113" s="15" t="s">
        <v>273</v>
      </c>
      <c r="J113" s="16" t="s">
        <v>160</v>
      </c>
      <c r="K113" s="54">
        <v>0.099</v>
      </c>
      <c r="L113" s="21">
        <v>0.099</v>
      </c>
      <c r="M113" s="21">
        <v>0.099</v>
      </c>
      <c r="N113" s="21"/>
      <c r="O113" s="21">
        <f>M113</f>
        <v>0.099</v>
      </c>
      <c r="P113" s="21">
        <v>2014</v>
      </c>
    </row>
    <row r="114" spans="1:16" ht="45">
      <c r="A114" s="7" t="s">
        <v>230</v>
      </c>
      <c r="B114" s="7" t="s">
        <v>129</v>
      </c>
      <c r="C114" s="7">
        <v>2</v>
      </c>
      <c r="D114" s="7">
        <v>1</v>
      </c>
      <c r="E114" s="7">
        <v>3</v>
      </c>
      <c r="F114" s="7">
        <v>0</v>
      </c>
      <c r="G114" s="7">
        <v>8</v>
      </c>
      <c r="H114" s="69">
        <v>3</v>
      </c>
      <c r="I114" s="16" t="s">
        <v>178</v>
      </c>
      <c r="J114" s="8" t="s">
        <v>116</v>
      </c>
      <c r="K114" s="143">
        <v>0</v>
      </c>
      <c r="L114" s="41">
        <v>0</v>
      </c>
      <c r="M114" s="74">
        <v>7500</v>
      </c>
      <c r="N114" s="74"/>
      <c r="O114" s="37">
        <f>SUM(K114:M114)</f>
        <v>7500</v>
      </c>
      <c r="P114" s="5">
        <v>2016</v>
      </c>
    </row>
    <row r="115" spans="1:16" ht="23.25" customHeight="1">
      <c r="A115" s="7" t="s">
        <v>230</v>
      </c>
      <c r="B115" s="7" t="s">
        <v>129</v>
      </c>
      <c r="C115" s="7">
        <v>2</v>
      </c>
      <c r="D115" s="7">
        <v>1</v>
      </c>
      <c r="E115" s="7">
        <v>3</v>
      </c>
      <c r="F115" s="7">
        <v>0</v>
      </c>
      <c r="G115" s="7">
        <v>8</v>
      </c>
      <c r="H115" s="69">
        <v>0</v>
      </c>
      <c r="I115" s="15" t="s">
        <v>173</v>
      </c>
      <c r="J115" s="51" t="s">
        <v>117</v>
      </c>
      <c r="K115" s="54">
        <v>0</v>
      </c>
      <c r="L115" s="5">
        <v>0</v>
      </c>
      <c r="M115" s="5">
        <v>1</v>
      </c>
      <c r="N115" s="5"/>
      <c r="O115" s="5">
        <f>SUM(K115:M115)</f>
        <v>1</v>
      </c>
      <c r="P115" s="5">
        <v>2016</v>
      </c>
    </row>
    <row r="116" spans="1:16" ht="45">
      <c r="A116" s="7" t="s">
        <v>230</v>
      </c>
      <c r="B116" s="7" t="s">
        <v>129</v>
      </c>
      <c r="C116" s="7">
        <v>2</v>
      </c>
      <c r="D116" s="7">
        <v>1</v>
      </c>
      <c r="E116" s="7">
        <v>3</v>
      </c>
      <c r="F116" s="7">
        <v>0</v>
      </c>
      <c r="G116" s="7">
        <v>9</v>
      </c>
      <c r="H116" s="69">
        <v>3</v>
      </c>
      <c r="I116" s="16" t="s">
        <v>220</v>
      </c>
      <c r="J116" s="8" t="s">
        <v>116</v>
      </c>
      <c r="K116" s="143">
        <v>9146</v>
      </c>
      <c r="L116" s="41">
        <v>0</v>
      </c>
      <c r="M116" s="41">
        <v>0</v>
      </c>
      <c r="N116" s="41"/>
      <c r="O116" s="37">
        <f>SUM(K116:M116)</f>
        <v>9146</v>
      </c>
      <c r="P116" s="5">
        <v>2014</v>
      </c>
    </row>
    <row r="117" spans="1:16" ht="60">
      <c r="A117" s="7" t="s">
        <v>230</v>
      </c>
      <c r="B117" s="7" t="s">
        <v>129</v>
      </c>
      <c r="C117" s="7">
        <v>2</v>
      </c>
      <c r="D117" s="7">
        <v>1</v>
      </c>
      <c r="E117" s="7">
        <v>3</v>
      </c>
      <c r="F117" s="7">
        <v>1</v>
      </c>
      <c r="G117" s="7">
        <v>2</v>
      </c>
      <c r="H117" s="69">
        <v>3</v>
      </c>
      <c r="I117" s="19" t="s">
        <v>245</v>
      </c>
      <c r="J117" s="19" t="s">
        <v>116</v>
      </c>
      <c r="K117" s="143">
        <v>2200</v>
      </c>
      <c r="L117" s="41">
        <v>0</v>
      </c>
      <c r="M117" s="41">
        <v>0</v>
      </c>
      <c r="N117" s="41"/>
      <c r="O117" s="37">
        <f>K117+L117+M117</f>
        <v>2200</v>
      </c>
      <c r="P117" s="5">
        <v>2014</v>
      </c>
    </row>
    <row r="118" spans="1:16" ht="30">
      <c r="A118" s="7" t="s">
        <v>230</v>
      </c>
      <c r="B118" s="7" t="s">
        <v>129</v>
      </c>
      <c r="C118" s="7">
        <v>2</v>
      </c>
      <c r="D118" s="7">
        <v>1</v>
      </c>
      <c r="E118" s="7">
        <v>3</v>
      </c>
      <c r="F118" s="7">
        <v>1</v>
      </c>
      <c r="G118" s="7">
        <v>2</v>
      </c>
      <c r="H118" s="69">
        <v>0</v>
      </c>
      <c r="I118" s="15" t="s">
        <v>179</v>
      </c>
      <c r="J118" s="52" t="s">
        <v>117</v>
      </c>
      <c r="K118" s="54">
        <v>1</v>
      </c>
      <c r="L118" s="21">
        <v>0</v>
      </c>
      <c r="M118" s="21">
        <v>0</v>
      </c>
      <c r="N118" s="21"/>
      <c r="O118" s="21">
        <f aca="true" t="shared" si="2" ref="O118:O131">SUM(K118:M118)</f>
        <v>1</v>
      </c>
      <c r="P118" s="21">
        <v>2014</v>
      </c>
    </row>
    <row r="119" spans="1:16" ht="60">
      <c r="A119" s="69" t="s">
        <v>230</v>
      </c>
      <c r="B119" s="69" t="s">
        <v>129</v>
      </c>
      <c r="C119" s="69">
        <v>2</v>
      </c>
      <c r="D119" s="69">
        <v>1</v>
      </c>
      <c r="E119" s="69">
        <v>2</v>
      </c>
      <c r="F119" s="69">
        <v>1</v>
      </c>
      <c r="G119" s="69">
        <v>0</v>
      </c>
      <c r="H119" s="69">
        <v>3</v>
      </c>
      <c r="I119" s="75" t="s">
        <v>243</v>
      </c>
      <c r="J119" s="19" t="s">
        <v>116</v>
      </c>
      <c r="K119" s="144">
        <v>5000</v>
      </c>
      <c r="L119" s="79">
        <v>45000</v>
      </c>
      <c r="M119" s="80">
        <v>0</v>
      </c>
      <c r="N119" s="80"/>
      <c r="O119" s="63">
        <f>K119+L119+M119</f>
        <v>50000</v>
      </c>
      <c r="P119" s="60">
        <v>2015</v>
      </c>
    </row>
    <row r="120" spans="1:16" ht="83.25" customHeight="1">
      <c r="A120" s="69"/>
      <c r="B120" s="69"/>
      <c r="C120" s="69"/>
      <c r="D120" s="69"/>
      <c r="E120" s="69"/>
      <c r="F120" s="69"/>
      <c r="G120" s="69"/>
      <c r="H120" s="69"/>
      <c r="I120" s="75" t="s">
        <v>343</v>
      </c>
      <c r="J120" s="19"/>
      <c r="K120" s="144"/>
      <c r="L120" s="79"/>
      <c r="M120" s="80"/>
      <c r="N120" s="80"/>
      <c r="O120" s="63"/>
      <c r="P120" s="60"/>
    </row>
    <row r="121" spans="1:16" ht="75">
      <c r="A121" s="69"/>
      <c r="B121" s="69"/>
      <c r="C121" s="69"/>
      <c r="D121" s="69"/>
      <c r="E121" s="69"/>
      <c r="F121" s="69"/>
      <c r="G121" s="69"/>
      <c r="H121" s="69"/>
      <c r="I121" s="75" t="s">
        <v>342</v>
      </c>
      <c r="J121" s="19"/>
      <c r="K121" s="144"/>
      <c r="L121" s="79"/>
      <c r="M121" s="80"/>
      <c r="N121" s="80"/>
      <c r="O121" s="63"/>
      <c r="P121" s="60"/>
    </row>
    <row r="122" spans="1:16" ht="75">
      <c r="A122" s="69"/>
      <c r="B122" s="69"/>
      <c r="C122" s="69"/>
      <c r="D122" s="69"/>
      <c r="E122" s="69"/>
      <c r="F122" s="69"/>
      <c r="G122" s="69"/>
      <c r="H122" s="69"/>
      <c r="I122" s="75" t="s">
        <v>339</v>
      </c>
      <c r="J122" s="19"/>
      <c r="K122" s="144"/>
      <c r="L122" s="79"/>
      <c r="M122" s="80"/>
      <c r="N122" s="80"/>
      <c r="O122" s="63"/>
      <c r="P122" s="60"/>
    </row>
    <row r="123" spans="1:16" ht="60">
      <c r="A123" s="69" t="s">
        <v>230</v>
      </c>
      <c r="B123" s="69" t="s">
        <v>129</v>
      </c>
      <c r="C123" s="69">
        <v>2</v>
      </c>
      <c r="D123" s="69">
        <v>1</v>
      </c>
      <c r="E123" s="69">
        <v>2</v>
      </c>
      <c r="F123" s="69">
        <v>1</v>
      </c>
      <c r="G123" s="69">
        <v>0</v>
      </c>
      <c r="H123" s="69">
        <v>2</v>
      </c>
      <c r="I123" s="75" t="s">
        <v>244</v>
      </c>
      <c r="J123" s="19" t="s">
        <v>116</v>
      </c>
      <c r="K123" s="144">
        <v>20000</v>
      </c>
      <c r="L123" s="79">
        <v>0</v>
      </c>
      <c r="M123" s="79">
        <v>0</v>
      </c>
      <c r="N123" s="79"/>
      <c r="O123" s="63">
        <f>K123+L123+M123</f>
        <v>20000</v>
      </c>
      <c r="P123" s="60">
        <v>2015</v>
      </c>
    </row>
    <row r="124" spans="1:16" ht="60">
      <c r="A124" s="69"/>
      <c r="B124" s="69"/>
      <c r="C124" s="69"/>
      <c r="D124" s="69"/>
      <c r="E124" s="69"/>
      <c r="F124" s="69"/>
      <c r="G124" s="69"/>
      <c r="H124" s="69"/>
      <c r="I124" s="75" t="s">
        <v>338</v>
      </c>
      <c r="J124" s="19"/>
      <c r="K124" s="144">
        <v>30000</v>
      </c>
      <c r="L124" s="79"/>
      <c r="M124" s="79"/>
      <c r="N124" s="79"/>
      <c r="O124" s="63"/>
      <c r="P124" s="60"/>
    </row>
    <row r="125" spans="1:16" ht="30">
      <c r="A125" s="7" t="s">
        <v>230</v>
      </c>
      <c r="B125" s="7" t="s">
        <v>129</v>
      </c>
      <c r="C125" s="7">
        <v>2</v>
      </c>
      <c r="D125" s="7">
        <v>1</v>
      </c>
      <c r="E125" s="69">
        <v>2</v>
      </c>
      <c r="F125" s="69">
        <v>1</v>
      </c>
      <c r="G125" s="69">
        <v>0</v>
      </c>
      <c r="H125" s="69">
        <v>0</v>
      </c>
      <c r="I125" s="75" t="s">
        <v>179</v>
      </c>
      <c r="J125" s="52" t="s">
        <v>117</v>
      </c>
      <c r="K125" s="54">
        <v>0</v>
      </c>
      <c r="L125" s="21">
        <v>1</v>
      </c>
      <c r="M125" s="21">
        <v>0</v>
      </c>
      <c r="N125" s="21"/>
      <c r="O125" s="21">
        <f>SUM(K125:M125)</f>
        <v>1</v>
      </c>
      <c r="P125" s="21">
        <v>2015</v>
      </c>
    </row>
    <row r="126" spans="1:16" ht="30">
      <c r="A126" s="7" t="s">
        <v>230</v>
      </c>
      <c r="B126" s="7" t="s">
        <v>129</v>
      </c>
      <c r="C126" s="7">
        <v>2</v>
      </c>
      <c r="D126" s="7">
        <v>1</v>
      </c>
      <c r="E126" s="7">
        <v>3</v>
      </c>
      <c r="F126" s="7">
        <v>1</v>
      </c>
      <c r="G126" s="7">
        <v>0</v>
      </c>
      <c r="H126" s="69">
        <v>3</v>
      </c>
      <c r="I126" s="16" t="s">
        <v>180</v>
      </c>
      <c r="J126" s="16" t="s">
        <v>116</v>
      </c>
      <c r="K126" s="143">
        <v>0</v>
      </c>
      <c r="L126" s="44">
        <v>0</v>
      </c>
      <c r="M126" s="74">
        <v>5000</v>
      </c>
      <c r="N126" s="74"/>
      <c r="O126" s="40">
        <f t="shared" si="2"/>
        <v>5000</v>
      </c>
      <c r="P126" s="21">
        <v>2016</v>
      </c>
    </row>
    <row r="127" spans="1:16" ht="30">
      <c r="A127" s="7" t="s">
        <v>230</v>
      </c>
      <c r="B127" s="7" t="s">
        <v>129</v>
      </c>
      <c r="C127" s="7">
        <v>2</v>
      </c>
      <c r="D127" s="7">
        <v>1</v>
      </c>
      <c r="E127" s="7">
        <v>3</v>
      </c>
      <c r="F127" s="7">
        <v>1</v>
      </c>
      <c r="G127" s="7">
        <v>0</v>
      </c>
      <c r="H127" s="69">
        <v>0</v>
      </c>
      <c r="I127" s="15" t="s">
        <v>181</v>
      </c>
      <c r="J127" s="52" t="s">
        <v>118</v>
      </c>
      <c r="K127" s="54">
        <v>0</v>
      </c>
      <c r="L127" s="21">
        <v>0</v>
      </c>
      <c r="M127" s="21">
        <v>945</v>
      </c>
      <c r="N127" s="21"/>
      <c r="O127" s="21">
        <f t="shared" si="2"/>
        <v>945</v>
      </c>
      <c r="P127" s="21">
        <v>2016</v>
      </c>
    </row>
    <row r="128" spans="1:16" ht="45">
      <c r="A128" s="7" t="s">
        <v>230</v>
      </c>
      <c r="B128" s="7" t="s">
        <v>129</v>
      </c>
      <c r="C128" s="7">
        <v>2</v>
      </c>
      <c r="D128" s="7">
        <v>1</v>
      </c>
      <c r="E128" s="7">
        <v>3</v>
      </c>
      <c r="F128" s="7">
        <v>1</v>
      </c>
      <c r="G128" s="7">
        <v>1</v>
      </c>
      <c r="H128" s="69">
        <v>3</v>
      </c>
      <c r="I128" s="16" t="s">
        <v>182</v>
      </c>
      <c r="J128" s="16" t="s">
        <v>116</v>
      </c>
      <c r="K128" s="143">
        <v>0</v>
      </c>
      <c r="L128" s="44">
        <v>5000</v>
      </c>
      <c r="M128" s="74">
        <v>100</v>
      </c>
      <c r="N128" s="74"/>
      <c r="O128" s="40">
        <f t="shared" si="2"/>
        <v>5100</v>
      </c>
      <c r="P128" s="21">
        <v>2016</v>
      </c>
    </row>
    <row r="129" spans="1:16" ht="48.75" customHeight="1">
      <c r="A129" s="7" t="s">
        <v>230</v>
      </c>
      <c r="B129" s="7" t="s">
        <v>129</v>
      </c>
      <c r="C129" s="7">
        <v>2</v>
      </c>
      <c r="D129" s="7">
        <v>1</v>
      </c>
      <c r="E129" s="7">
        <v>3</v>
      </c>
      <c r="F129" s="7">
        <v>1</v>
      </c>
      <c r="G129" s="7">
        <v>1</v>
      </c>
      <c r="H129" s="69">
        <v>0</v>
      </c>
      <c r="I129" s="10" t="s">
        <v>165</v>
      </c>
      <c r="J129" s="52" t="s">
        <v>117</v>
      </c>
      <c r="K129" s="54">
        <v>0</v>
      </c>
      <c r="L129" s="21">
        <v>2</v>
      </c>
      <c r="M129" s="21">
        <v>1</v>
      </c>
      <c r="N129" s="21"/>
      <c r="O129" s="21">
        <f t="shared" si="2"/>
        <v>3</v>
      </c>
      <c r="P129" s="21">
        <v>2016</v>
      </c>
    </row>
    <row r="130" spans="1:16" ht="31.5">
      <c r="A130" s="7" t="s">
        <v>230</v>
      </c>
      <c r="B130" s="7" t="s">
        <v>129</v>
      </c>
      <c r="C130" s="7">
        <v>3</v>
      </c>
      <c r="D130" s="7">
        <v>0</v>
      </c>
      <c r="E130" s="7">
        <v>0</v>
      </c>
      <c r="F130" s="7">
        <v>0</v>
      </c>
      <c r="G130" s="7">
        <v>0</v>
      </c>
      <c r="H130" s="69">
        <v>0</v>
      </c>
      <c r="I130" s="9" t="s">
        <v>274</v>
      </c>
      <c r="J130" s="33" t="s">
        <v>116</v>
      </c>
      <c r="K130" s="151">
        <f>K135+K138+K140</f>
        <v>2106.74</v>
      </c>
      <c r="L130" s="88">
        <f>L135+L138+L140</f>
        <v>44307.5</v>
      </c>
      <c r="M130" s="88">
        <f>M135+M138+M140</f>
        <v>44719.100000000006</v>
      </c>
      <c r="N130" s="88">
        <f>N140</f>
        <v>21141</v>
      </c>
      <c r="O130" s="45">
        <f t="shared" si="2"/>
        <v>91133.34</v>
      </c>
      <c r="P130" s="21">
        <v>2016</v>
      </c>
    </row>
    <row r="131" spans="1:16" ht="60">
      <c r="A131" s="7" t="s">
        <v>230</v>
      </c>
      <c r="B131" s="7" t="s">
        <v>129</v>
      </c>
      <c r="C131" s="7">
        <v>3</v>
      </c>
      <c r="D131" s="7">
        <v>1</v>
      </c>
      <c r="E131" s="7">
        <v>1</v>
      </c>
      <c r="F131" s="7">
        <v>0</v>
      </c>
      <c r="G131" s="7">
        <v>0</v>
      </c>
      <c r="H131" s="69">
        <v>0</v>
      </c>
      <c r="I131" s="15" t="s">
        <v>277</v>
      </c>
      <c r="J131" s="16" t="s">
        <v>116</v>
      </c>
      <c r="K131" s="105">
        <f>K135+K138+K140</f>
        <v>2106.74</v>
      </c>
      <c r="L131" s="40">
        <f>L135+L138+L140</f>
        <v>44307.5</v>
      </c>
      <c r="M131" s="40">
        <f>M135+M138+M140</f>
        <v>44719.100000000006</v>
      </c>
      <c r="N131" s="40"/>
      <c r="O131" s="40">
        <f t="shared" si="2"/>
        <v>91133.34</v>
      </c>
      <c r="P131" s="21">
        <v>2016</v>
      </c>
    </row>
    <row r="132" spans="1:16" ht="45">
      <c r="A132" s="7" t="s">
        <v>230</v>
      </c>
      <c r="B132" s="7" t="s">
        <v>129</v>
      </c>
      <c r="C132" s="7">
        <v>3</v>
      </c>
      <c r="D132" s="7">
        <v>1</v>
      </c>
      <c r="E132" s="7">
        <v>1</v>
      </c>
      <c r="F132" s="7">
        <v>0</v>
      </c>
      <c r="G132" s="7">
        <v>0</v>
      </c>
      <c r="H132" s="69">
        <v>0</v>
      </c>
      <c r="I132" s="15" t="s">
        <v>278</v>
      </c>
      <c r="J132" s="16" t="s">
        <v>154</v>
      </c>
      <c r="K132" s="54">
        <v>1</v>
      </c>
      <c r="L132" s="21">
        <v>1</v>
      </c>
      <c r="M132" s="21">
        <v>1</v>
      </c>
      <c r="N132" s="21"/>
      <c r="O132" s="21">
        <v>1</v>
      </c>
      <c r="P132" s="21">
        <v>2015</v>
      </c>
    </row>
    <row r="133" spans="1:16" ht="60">
      <c r="A133" s="7" t="s">
        <v>230</v>
      </c>
      <c r="B133" s="7" t="s">
        <v>129</v>
      </c>
      <c r="C133" s="7">
        <v>3</v>
      </c>
      <c r="D133" s="7">
        <v>1</v>
      </c>
      <c r="E133" s="7">
        <v>1</v>
      </c>
      <c r="F133" s="7">
        <v>0</v>
      </c>
      <c r="G133" s="7">
        <v>0</v>
      </c>
      <c r="H133" s="69">
        <v>0</v>
      </c>
      <c r="I133" s="15" t="s">
        <v>280</v>
      </c>
      <c r="J133" s="16" t="s">
        <v>122</v>
      </c>
      <c r="K133" s="54">
        <v>8.33</v>
      </c>
      <c r="L133" s="21">
        <v>8.33</v>
      </c>
      <c r="M133" s="21">
        <v>16.66</v>
      </c>
      <c r="N133" s="21"/>
      <c r="O133" s="21">
        <f>M133</f>
        <v>16.66</v>
      </c>
      <c r="P133" s="21">
        <v>2016</v>
      </c>
    </row>
    <row r="134" spans="1:16" ht="62.25" customHeight="1">
      <c r="A134" s="7" t="s">
        <v>230</v>
      </c>
      <c r="B134" s="7" t="s">
        <v>129</v>
      </c>
      <c r="C134" s="7">
        <v>3</v>
      </c>
      <c r="D134" s="7">
        <v>1</v>
      </c>
      <c r="E134" s="7">
        <v>1</v>
      </c>
      <c r="F134" s="7">
        <v>0</v>
      </c>
      <c r="G134" s="7">
        <v>0</v>
      </c>
      <c r="H134" s="69">
        <v>0</v>
      </c>
      <c r="I134" s="10" t="s">
        <v>279</v>
      </c>
      <c r="J134" s="8" t="s">
        <v>119</v>
      </c>
      <c r="K134" s="54">
        <v>24.58</v>
      </c>
      <c r="L134" s="5">
        <v>22.03</v>
      </c>
      <c r="M134" s="5">
        <v>21.19</v>
      </c>
      <c r="N134" s="5"/>
      <c r="O134" s="5">
        <f>M134</f>
        <v>21.19</v>
      </c>
      <c r="P134" s="5">
        <v>2016</v>
      </c>
    </row>
    <row r="135" spans="1:16" ht="45">
      <c r="A135" s="7" t="s">
        <v>230</v>
      </c>
      <c r="B135" s="7" t="s">
        <v>129</v>
      </c>
      <c r="C135" s="7">
        <v>3</v>
      </c>
      <c r="D135" s="7">
        <v>1</v>
      </c>
      <c r="E135" s="7">
        <v>1</v>
      </c>
      <c r="F135" s="7">
        <v>0</v>
      </c>
      <c r="G135" s="7">
        <v>1</v>
      </c>
      <c r="H135" s="69">
        <v>3</v>
      </c>
      <c r="I135" s="16" t="s">
        <v>231</v>
      </c>
      <c r="J135" s="8" t="s">
        <v>116</v>
      </c>
      <c r="K135" s="143">
        <v>2106.74</v>
      </c>
      <c r="L135" s="114">
        <v>6249.2</v>
      </c>
      <c r="M135" s="41">
        <v>0</v>
      </c>
      <c r="N135" s="41"/>
      <c r="O135" s="37">
        <f aca="true" t="shared" si="3" ref="O135:O151">SUM(K135:M135)</f>
        <v>8355.939999999999</v>
      </c>
      <c r="P135" s="5">
        <v>2015</v>
      </c>
    </row>
    <row r="136" spans="1:16" ht="30">
      <c r="A136" s="7" t="s">
        <v>230</v>
      </c>
      <c r="B136" s="7" t="s">
        <v>129</v>
      </c>
      <c r="C136" s="7">
        <v>3</v>
      </c>
      <c r="D136" s="7">
        <v>1</v>
      </c>
      <c r="E136" s="7">
        <v>1</v>
      </c>
      <c r="F136" s="7">
        <v>0</v>
      </c>
      <c r="G136" s="7">
        <v>1</v>
      </c>
      <c r="H136" s="69">
        <v>0</v>
      </c>
      <c r="I136" s="15" t="s">
        <v>218</v>
      </c>
      <c r="J136" s="53" t="s">
        <v>121</v>
      </c>
      <c r="K136" s="54">
        <v>0</v>
      </c>
      <c r="L136" s="5">
        <v>1</v>
      </c>
      <c r="M136" s="5">
        <v>0</v>
      </c>
      <c r="N136" s="5"/>
      <c r="O136" s="5">
        <f t="shared" si="3"/>
        <v>1</v>
      </c>
      <c r="P136" s="5">
        <v>2015</v>
      </c>
    </row>
    <row r="137" spans="1:16" ht="30">
      <c r="A137" s="7" t="s">
        <v>230</v>
      </c>
      <c r="B137" s="7" t="s">
        <v>129</v>
      </c>
      <c r="C137" s="7">
        <v>3</v>
      </c>
      <c r="D137" s="7">
        <v>1</v>
      </c>
      <c r="E137" s="7">
        <v>1</v>
      </c>
      <c r="F137" s="7">
        <v>0</v>
      </c>
      <c r="G137" s="7">
        <v>1</v>
      </c>
      <c r="H137" s="69">
        <v>0</v>
      </c>
      <c r="I137" s="15" t="s">
        <v>183</v>
      </c>
      <c r="J137" s="53" t="s">
        <v>121</v>
      </c>
      <c r="K137" s="54">
        <v>1</v>
      </c>
      <c r="L137" s="5">
        <v>0</v>
      </c>
      <c r="M137" s="5">
        <v>0</v>
      </c>
      <c r="N137" s="5"/>
      <c r="O137" s="5">
        <f t="shared" si="3"/>
        <v>1</v>
      </c>
      <c r="P137" s="5">
        <v>2014</v>
      </c>
    </row>
    <row r="138" spans="1:16" ht="30">
      <c r="A138" s="7" t="s">
        <v>230</v>
      </c>
      <c r="B138" s="7" t="s">
        <v>129</v>
      </c>
      <c r="C138" s="7">
        <v>3</v>
      </c>
      <c r="D138" s="7">
        <v>1</v>
      </c>
      <c r="E138" s="7">
        <v>1</v>
      </c>
      <c r="F138" s="7">
        <v>0</v>
      </c>
      <c r="G138" s="7">
        <v>2</v>
      </c>
      <c r="H138" s="69">
        <v>3</v>
      </c>
      <c r="I138" s="16" t="s">
        <v>232</v>
      </c>
      <c r="J138" s="53" t="s">
        <v>116</v>
      </c>
      <c r="K138" s="143">
        <v>0</v>
      </c>
      <c r="L138" s="41">
        <v>0</v>
      </c>
      <c r="M138" s="114">
        <v>443.58</v>
      </c>
      <c r="N138" s="41"/>
      <c r="O138" s="37">
        <f t="shared" si="3"/>
        <v>443.58</v>
      </c>
      <c r="P138" s="5">
        <v>2016</v>
      </c>
    </row>
    <row r="139" spans="1:16" ht="15">
      <c r="A139" s="7" t="s">
        <v>230</v>
      </c>
      <c r="B139" s="7" t="s">
        <v>129</v>
      </c>
      <c r="C139" s="7">
        <v>3</v>
      </c>
      <c r="D139" s="7">
        <v>1</v>
      </c>
      <c r="E139" s="7">
        <v>1</v>
      </c>
      <c r="F139" s="7">
        <v>0</v>
      </c>
      <c r="G139" s="7">
        <v>2</v>
      </c>
      <c r="H139" s="69">
        <v>1</v>
      </c>
      <c r="I139" s="15" t="s">
        <v>184</v>
      </c>
      <c r="J139" s="53" t="s">
        <v>123</v>
      </c>
      <c r="K139" s="54">
        <v>0</v>
      </c>
      <c r="L139" s="5">
        <v>0</v>
      </c>
      <c r="M139" s="5">
        <v>1</v>
      </c>
      <c r="N139" s="5"/>
      <c r="O139" s="5">
        <f t="shared" si="3"/>
        <v>1</v>
      </c>
      <c r="P139" s="5">
        <v>2016</v>
      </c>
    </row>
    <row r="140" spans="1:16" ht="45">
      <c r="A140" s="7" t="s">
        <v>230</v>
      </c>
      <c r="B140" s="7" t="s">
        <v>129</v>
      </c>
      <c r="C140" s="7">
        <v>3</v>
      </c>
      <c r="D140" s="7">
        <v>1</v>
      </c>
      <c r="E140" s="7">
        <v>1</v>
      </c>
      <c r="F140" s="7">
        <v>0</v>
      </c>
      <c r="G140" s="7">
        <v>3</v>
      </c>
      <c r="H140" s="69">
        <v>3</v>
      </c>
      <c r="I140" s="19" t="s">
        <v>221</v>
      </c>
      <c r="J140" s="53" t="s">
        <v>116</v>
      </c>
      <c r="K140" s="143">
        <v>0</v>
      </c>
      <c r="L140" s="41">
        <f>L141+L142+L143+L144+L145+L146+L147+L148+L149</f>
        <v>38058.3</v>
      </c>
      <c r="M140" s="41">
        <f>M141+M142+M143+M144+M145+M146+M147+M148+M149</f>
        <v>44275.520000000004</v>
      </c>
      <c r="N140" s="41">
        <f>N141+N142+N143+N144+N145+N146+N147+N148+N149</f>
        <v>21141</v>
      </c>
      <c r="O140" s="37">
        <f t="shared" si="3"/>
        <v>82333.82</v>
      </c>
      <c r="P140" s="5">
        <v>2016</v>
      </c>
    </row>
    <row r="141" spans="1:16" ht="75">
      <c r="A141" s="7"/>
      <c r="B141" s="7"/>
      <c r="C141" s="7"/>
      <c r="D141" s="7"/>
      <c r="E141" s="7"/>
      <c r="F141" s="7"/>
      <c r="G141" s="7"/>
      <c r="H141" s="69"/>
      <c r="I141" s="115" t="s">
        <v>344</v>
      </c>
      <c r="J141" s="53"/>
      <c r="K141" s="143"/>
      <c r="L141" s="41">
        <v>0</v>
      </c>
      <c r="M141" s="41">
        <v>12517.53</v>
      </c>
      <c r="N141" s="41"/>
      <c r="O141" s="37"/>
      <c r="P141" s="5"/>
    </row>
    <row r="142" spans="1:16" ht="75">
      <c r="A142" s="7"/>
      <c r="B142" s="7"/>
      <c r="C142" s="7"/>
      <c r="D142" s="7"/>
      <c r="E142" s="7"/>
      <c r="F142" s="7"/>
      <c r="G142" s="7"/>
      <c r="H142" s="69"/>
      <c r="I142" s="115" t="s">
        <v>345</v>
      </c>
      <c r="J142" s="53"/>
      <c r="K142" s="143"/>
      <c r="L142" s="41">
        <v>8570.23</v>
      </c>
      <c r="M142" s="41"/>
      <c r="N142" s="41"/>
      <c r="O142" s="37"/>
      <c r="P142" s="5"/>
    </row>
    <row r="143" spans="1:16" ht="75">
      <c r="A143" s="7"/>
      <c r="B143" s="7"/>
      <c r="C143" s="7"/>
      <c r="D143" s="7"/>
      <c r="E143" s="7"/>
      <c r="F143" s="7"/>
      <c r="G143" s="7"/>
      <c r="H143" s="69"/>
      <c r="I143" s="115" t="s">
        <v>346</v>
      </c>
      <c r="J143" s="53"/>
      <c r="K143" s="143"/>
      <c r="L143" s="41">
        <v>8517.53</v>
      </c>
      <c r="M143" s="41"/>
      <c r="N143" s="41"/>
      <c r="O143" s="37"/>
      <c r="P143" s="5"/>
    </row>
    <row r="144" spans="1:16" ht="75">
      <c r="A144" s="7"/>
      <c r="B144" s="7"/>
      <c r="C144" s="7"/>
      <c r="D144" s="7"/>
      <c r="E144" s="7"/>
      <c r="F144" s="7"/>
      <c r="G144" s="7"/>
      <c r="H144" s="69"/>
      <c r="I144" s="115" t="s">
        <v>347</v>
      </c>
      <c r="J144" s="53"/>
      <c r="K144" s="143"/>
      <c r="L144" s="41">
        <v>7666.26</v>
      </c>
      <c r="M144" s="41"/>
      <c r="N144" s="41"/>
      <c r="O144" s="37"/>
      <c r="P144" s="5"/>
    </row>
    <row r="145" spans="1:16" ht="75">
      <c r="A145" s="7"/>
      <c r="B145" s="7"/>
      <c r="C145" s="7"/>
      <c r="D145" s="7"/>
      <c r="E145" s="7"/>
      <c r="F145" s="7"/>
      <c r="G145" s="7"/>
      <c r="H145" s="69"/>
      <c r="I145" s="115" t="s">
        <v>348</v>
      </c>
      <c r="J145" s="53"/>
      <c r="K145" s="143"/>
      <c r="L145" s="41">
        <v>3813.75</v>
      </c>
      <c r="M145" s="41"/>
      <c r="N145" s="41"/>
      <c r="O145" s="37"/>
      <c r="P145" s="5"/>
    </row>
    <row r="146" spans="1:16" ht="75">
      <c r="A146" s="7"/>
      <c r="B146" s="7"/>
      <c r="C146" s="7"/>
      <c r="D146" s="7"/>
      <c r="E146" s="7"/>
      <c r="F146" s="7"/>
      <c r="G146" s="7"/>
      <c r="H146" s="69"/>
      <c r="I146" s="115" t="s">
        <v>349</v>
      </c>
      <c r="J146" s="53"/>
      <c r="K146" s="143"/>
      <c r="L146" s="41">
        <v>9490.53</v>
      </c>
      <c r="M146" s="41"/>
      <c r="N146" s="41"/>
      <c r="O146" s="37"/>
      <c r="P146" s="5"/>
    </row>
    <row r="147" spans="1:16" ht="75">
      <c r="A147" s="7"/>
      <c r="B147" s="7"/>
      <c r="C147" s="7"/>
      <c r="D147" s="7"/>
      <c r="E147" s="7"/>
      <c r="F147" s="7"/>
      <c r="G147" s="7"/>
      <c r="H147" s="69"/>
      <c r="I147" s="115" t="s">
        <v>350</v>
      </c>
      <c r="J147" s="53"/>
      <c r="K147" s="143"/>
      <c r="L147" s="41"/>
      <c r="M147" s="41">
        <v>31757.99</v>
      </c>
      <c r="N147" s="41"/>
      <c r="O147" s="37"/>
      <c r="P147" s="5"/>
    </row>
    <row r="148" spans="1:16" ht="75">
      <c r="A148" s="7"/>
      <c r="B148" s="7"/>
      <c r="C148" s="7"/>
      <c r="D148" s="7"/>
      <c r="E148" s="7"/>
      <c r="F148" s="7"/>
      <c r="G148" s="7"/>
      <c r="H148" s="69"/>
      <c r="I148" s="115" t="s">
        <v>351</v>
      </c>
      <c r="J148" s="53"/>
      <c r="K148" s="143"/>
      <c r="L148" s="41"/>
      <c r="M148" s="41"/>
      <c r="N148" s="41">
        <v>11050.36</v>
      </c>
      <c r="O148" s="37"/>
      <c r="P148" s="5"/>
    </row>
    <row r="149" spans="1:16" ht="75">
      <c r="A149" s="7"/>
      <c r="B149" s="7"/>
      <c r="C149" s="7"/>
      <c r="D149" s="7"/>
      <c r="E149" s="7"/>
      <c r="F149" s="7"/>
      <c r="G149" s="7"/>
      <c r="H149" s="69"/>
      <c r="I149" s="115" t="s">
        <v>354</v>
      </c>
      <c r="J149" s="53"/>
      <c r="K149" s="143"/>
      <c r="L149" s="41"/>
      <c r="M149" s="41"/>
      <c r="N149" s="41">
        <v>10090.64</v>
      </c>
      <c r="O149" s="37"/>
      <c r="P149" s="5"/>
    </row>
    <row r="150" spans="1:16" ht="15">
      <c r="A150" s="7" t="s">
        <v>230</v>
      </c>
      <c r="B150" s="7" t="s">
        <v>129</v>
      </c>
      <c r="C150" s="7">
        <v>3</v>
      </c>
      <c r="D150" s="7">
        <v>1</v>
      </c>
      <c r="E150" s="7">
        <v>1</v>
      </c>
      <c r="F150" s="7">
        <v>0</v>
      </c>
      <c r="G150" s="7">
        <v>3</v>
      </c>
      <c r="H150" s="69">
        <v>0</v>
      </c>
      <c r="I150" s="10" t="s">
        <v>185</v>
      </c>
      <c r="J150" s="53" t="s">
        <v>117</v>
      </c>
      <c r="K150" s="54">
        <v>0</v>
      </c>
      <c r="L150" s="5">
        <v>3</v>
      </c>
      <c r="M150" s="5">
        <v>1</v>
      </c>
      <c r="N150" s="5"/>
      <c r="O150" s="5">
        <f t="shared" si="3"/>
        <v>4</v>
      </c>
      <c r="P150" s="5">
        <v>2016</v>
      </c>
    </row>
    <row r="151" spans="1:16" ht="30">
      <c r="A151" s="7" t="s">
        <v>230</v>
      </c>
      <c r="B151" s="7" t="s">
        <v>129</v>
      </c>
      <c r="C151" s="7">
        <v>3</v>
      </c>
      <c r="D151" s="7">
        <v>1</v>
      </c>
      <c r="E151" s="7">
        <v>2</v>
      </c>
      <c r="F151" s="7">
        <v>0</v>
      </c>
      <c r="G151" s="7">
        <v>0</v>
      </c>
      <c r="H151" s="69">
        <v>0</v>
      </c>
      <c r="I151" s="10" t="s">
        <v>281</v>
      </c>
      <c r="J151" s="53" t="s">
        <v>116</v>
      </c>
      <c r="K151" s="143">
        <v>0</v>
      </c>
      <c r="L151" s="41">
        <v>0</v>
      </c>
      <c r="M151" s="41">
        <v>0</v>
      </c>
      <c r="N151" s="41"/>
      <c r="O151" s="41">
        <f t="shared" si="3"/>
        <v>0</v>
      </c>
      <c r="P151" s="5">
        <v>2016</v>
      </c>
    </row>
    <row r="152" spans="1:16" ht="45">
      <c r="A152" s="7" t="s">
        <v>230</v>
      </c>
      <c r="B152" s="7" t="s">
        <v>129</v>
      </c>
      <c r="C152" s="7">
        <v>3</v>
      </c>
      <c r="D152" s="7">
        <v>1</v>
      </c>
      <c r="E152" s="7">
        <v>2</v>
      </c>
      <c r="F152" s="7">
        <v>0</v>
      </c>
      <c r="G152" s="7">
        <v>0</v>
      </c>
      <c r="H152" s="69">
        <v>0</v>
      </c>
      <c r="I152" s="10" t="s">
        <v>282</v>
      </c>
      <c r="J152" s="8" t="s">
        <v>128</v>
      </c>
      <c r="K152" s="54">
        <v>0.23</v>
      </c>
      <c r="L152" s="5">
        <v>0.25</v>
      </c>
      <c r="M152" s="5">
        <v>0.25</v>
      </c>
      <c r="N152" s="5"/>
      <c r="O152" s="5">
        <v>0.25</v>
      </c>
      <c r="P152" s="5">
        <v>2016</v>
      </c>
    </row>
    <row r="153" spans="1:16" ht="60">
      <c r="A153" s="7" t="s">
        <v>230</v>
      </c>
      <c r="B153" s="7" t="s">
        <v>129</v>
      </c>
      <c r="C153" s="7">
        <v>3</v>
      </c>
      <c r="D153" s="7">
        <v>1</v>
      </c>
      <c r="E153" s="7">
        <v>2</v>
      </c>
      <c r="F153" s="7">
        <v>0</v>
      </c>
      <c r="G153" s="7">
        <v>4</v>
      </c>
      <c r="H153" s="69">
        <v>0</v>
      </c>
      <c r="I153" s="16" t="s">
        <v>130</v>
      </c>
      <c r="J153" s="7" t="s">
        <v>124</v>
      </c>
      <c r="K153" s="54" t="s">
        <v>120</v>
      </c>
      <c r="L153" s="5" t="s">
        <v>120</v>
      </c>
      <c r="M153" s="5" t="s">
        <v>120</v>
      </c>
      <c r="N153" s="5"/>
      <c r="O153" s="5" t="s">
        <v>120</v>
      </c>
      <c r="P153" s="5">
        <v>2016</v>
      </c>
    </row>
    <row r="154" spans="1:16" ht="30">
      <c r="A154" s="7" t="s">
        <v>230</v>
      </c>
      <c r="B154" s="7" t="s">
        <v>129</v>
      </c>
      <c r="C154" s="7">
        <v>3</v>
      </c>
      <c r="D154" s="7">
        <v>1</v>
      </c>
      <c r="E154" s="7">
        <v>2</v>
      </c>
      <c r="F154" s="7">
        <v>0</v>
      </c>
      <c r="G154" s="7">
        <v>4</v>
      </c>
      <c r="H154" s="69">
        <v>0</v>
      </c>
      <c r="I154" s="15" t="s">
        <v>222</v>
      </c>
      <c r="J154" s="8" t="s">
        <v>117</v>
      </c>
      <c r="K154" s="54">
        <v>1</v>
      </c>
      <c r="L154" s="5">
        <v>1</v>
      </c>
      <c r="M154" s="5">
        <v>1</v>
      </c>
      <c r="N154" s="5"/>
      <c r="O154" s="5">
        <f>SUM(K154:M154)</f>
        <v>3</v>
      </c>
      <c r="P154" s="5">
        <v>2016</v>
      </c>
    </row>
    <row r="155" spans="1:16" ht="75">
      <c r="A155" s="7" t="s">
        <v>230</v>
      </c>
      <c r="B155" s="7" t="s">
        <v>129</v>
      </c>
      <c r="C155" s="7">
        <v>3</v>
      </c>
      <c r="D155" s="7">
        <v>1</v>
      </c>
      <c r="E155" s="7">
        <v>2</v>
      </c>
      <c r="F155" s="7">
        <v>0</v>
      </c>
      <c r="G155" s="7">
        <v>5</v>
      </c>
      <c r="H155" s="69">
        <v>0</v>
      </c>
      <c r="I155" s="16" t="s">
        <v>131</v>
      </c>
      <c r="J155" s="7" t="s">
        <v>124</v>
      </c>
      <c r="K155" s="54" t="s">
        <v>120</v>
      </c>
      <c r="L155" s="5" t="s">
        <v>120</v>
      </c>
      <c r="M155" s="5" t="s">
        <v>120</v>
      </c>
      <c r="N155" s="5"/>
      <c r="O155" s="5" t="s">
        <v>120</v>
      </c>
      <c r="P155" s="5">
        <v>2016</v>
      </c>
    </row>
    <row r="156" spans="1:16" ht="45">
      <c r="A156" s="7" t="s">
        <v>230</v>
      </c>
      <c r="B156" s="7" t="s">
        <v>129</v>
      </c>
      <c r="C156" s="7">
        <v>3</v>
      </c>
      <c r="D156" s="7">
        <v>1</v>
      </c>
      <c r="E156" s="7">
        <v>2</v>
      </c>
      <c r="F156" s="7">
        <v>0</v>
      </c>
      <c r="G156" s="7">
        <v>5</v>
      </c>
      <c r="H156" s="69">
        <v>0</v>
      </c>
      <c r="I156" s="15" t="s">
        <v>186</v>
      </c>
      <c r="J156" s="8" t="s">
        <v>117</v>
      </c>
      <c r="K156" s="54">
        <v>1</v>
      </c>
      <c r="L156" s="5">
        <v>1</v>
      </c>
      <c r="M156" s="5">
        <v>1</v>
      </c>
      <c r="N156" s="5"/>
      <c r="O156" s="5">
        <f>SUM(K156:M156)</f>
        <v>3</v>
      </c>
      <c r="P156" s="5">
        <v>2016</v>
      </c>
    </row>
    <row r="157" spans="1:16" ht="45">
      <c r="A157" s="7" t="s">
        <v>230</v>
      </c>
      <c r="B157" s="7" t="s">
        <v>129</v>
      </c>
      <c r="C157" s="7">
        <v>3</v>
      </c>
      <c r="D157" s="7">
        <v>1</v>
      </c>
      <c r="E157" s="7">
        <v>2</v>
      </c>
      <c r="F157" s="7">
        <v>0</v>
      </c>
      <c r="G157" s="7">
        <v>6</v>
      </c>
      <c r="H157" s="69">
        <v>0</v>
      </c>
      <c r="I157" s="16" t="s">
        <v>132</v>
      </c>
      <c r="J157" s="7" t="s">
        <v>124</v>
      </c>
      <c r="K157" s="54" t="s">
        <v>120</v>
      </c>
      <c r="L157" s="5" t="s">
        <v>120</v>
      </c>
      <c r="M157" s="5" t="s">
        <v>120</v>
      </c>
      <c r="N157" s="5"/>
      <c r="O157" s="5" t="s">
        <v>120</v>
      </c>
      <c r="P157" s="5">
        <v>2016</v>
      </c>
    </row>
    <row r="158" spans="1:16" ht="30">
      <c r="A158" s="7" t="s">
        <v>230</v>
      </c>
      <c r="B158" s="7" t="s">
        <v>129</v>
      </c>
      <c r="C158" s="7">
        <v>3</v>
      </c>
      <c r="D158" s="7">
        <v>1</v>
      </c>
      <c r="E158" s="7">
        <v>2</v>
      </c>
      <c r="F158" s="7">
        <v>0</v>
      </c>
      <c r="G158" s="7">
        <v>6</v>
      </c>
      <c r="H158" s="69">
        <v>0</v>
      </c>
      <c r="I158" s="15" t="s">
        <v>187</v>
      </c>
      <c r="J158" s="8" t="s">
        <v>117</v>
      </c>
      <c r="K158" s="54">
        <v>50</v>
      </c>
      <c r="L158" s="5">
        <v>60</v>
      </c>
      <c r="M158" s="5">
        <v>70</v>
      </c>
      <c r="N158" s="5"/>
      <c r="O158" s="5">
        <f>SUM(K158:M158)</f>
        <v>180</v>
      </c>
      <c r="P158" s="5">
        <v>2016</v>
      </c>
    </row>
    <row r="159" spans="1:16" ht="60">
      <c r="A159" s="7" t="s">
        <v>230</v>
      </c>
      <c r="B159" s="7" t="s">
        <v>129</v>
      </c>
      <c r="C159" s="7">
        <v>3</v>
      </c>
      <c r="D159" s="7">
        <v>1</v>
      </c>
      <c r="E159" s="7">
        <v>2</v>
      </c>
      <c r="F159" s="7">
        <v>0</v>
      </c>
      <c r="G159" s="7">
        <v>7</v>
      </c>
      <c r="H159" s="69">
        <v>0</v>
      </c>
      <c r="I159" s="16" t="s">
        <v>133</v>
      </c>
      <c r="J159" s="7" t="s">
        <v>124</v>
      </c>
      <c r="K159" s="54" t="s">
        <v>120</v>
      </c>
      <c r="L159" s="5" t="s">
        <v>120</v>
      </c>
      <c r="M159" s="5" t="s">
        <v>120</v>
      </c>
      <c r="N159" s="5"/>
      <c r="O159" s="5" t="s">
        <v>120</v>
      </c>
      <c r="P159" s="5">
        <v>2016</v>
      </c>
    </row>
    <row r="160" spans="1:16" ht="30">
      <c r="A160" s="7" t="s">
        <v>230</v>
      </c>
      <c r="B160" s="7" t="s">
        <v>129</v>
      </c>
      <c r="C160" s="7">
        <v>3</v>
      </c>
      <c r="D160" s="7">
        <v>1</v>
      </c>
      <c r="E160" s="7">
        <v>2</v>
      </c>
      <c r="F160" s="7">
        <v>0</v>
      </c>
      <c r="G160" s="7">
        <v>7</v>
      </c>
      <c r="H160" s="69">
        <v>0</v>
      </c>
      <c r="I160" s="15" t="s">
        <v>188</v>
      </c>
      <c r="J160" s="8" t="s">
        <v>117</v>
      </c>
      <c r="K160" s="54">
        <v>450</v>
      </c>
      <c r="L160" s="5">
        <v>450</v>
      </c>
      <c r="M160" s="5">
        <v>450</v>
      </c>
      <c r="N160" s="5"/>
      <c r="O160" s="5">
        <f>SUM(K160:M160)</f>
        <v>1350</v>
      </c>
      <c r="P160" s="5">
        <v>2016</v>
      </c>
    </row>
    <row r="161" spans="1:16" ht="105">
      <c r="A161" s="7" t="s">
        <v>230</v>
      </c>
      <c r="B161" s="7" t="s">
        <v>129</v>
      </c>
      <c r="C161" s="7">
        <v>3</v>
      </c>
      <c r="D161" s="7">
        <v>1</v>
      </c>
      <c r="E161" s="7">
        <v>2</v>
      </c>
      <c r="F161" s="7">
        <v>0</v>
      </c>
      <c r="G161" s="7">
        <v>8</v>
      </c>
      <c r="H161" s="69">
        <v>0</v>
      </c>
      <c r="I161" s="16" t="s">
        <v>134</v>
      </c>
      <c r="J161" s="7" t="s">
        <v>124</v>
      </c>
      <c r="K161" s="54" t="s">
        <v>120</v>
      </c>
      <c r="L161" s="5" t="s">
        <v>120</v>
      </c>
      <c r="M161" s="5" t="s">
        <v>120</v>
      </c>
      <c r="N161" s="5"/>
      <c r="O161" s="5" t="s">
        <v>120</v>
      </c>
      <c r="P161" s="5">
        <v>2016</v>
      </c>
    </row>
    <row r="162" spans="1:16" ht="90">
      <c r="A162" s="7" t="s">
        <v>230</v>
      </c>
      <c r="B162" s="7" t="s">
        <v>129</v>
      </c>
      <c r="C162" s="7">
        <v>3</v>
      </c>
      <c r="D162" s="7">
        <v>1</v>
      </c>
      <c r="E162" s="7">
        <v>2</v>
      </c>
      <c r="F162" s="7">
        <v>0</v>
      </c>
      <c r="G162" s="7">
        <v>8</v>
      </c>
      <c r="H162" s="69">
        <v>0</v>
      </c>
      <c r="I162" s="10" t="s">
        <v>189</v>
      </c>
      <c r="J162" s="8" t="s">
        <v>117</v>
      </c>
      <c r="K162" s="54">
        <v>1</v>
      </c>
      <c r="L162" s="21">
        <v>1</v>
      </c>
      <c r="M162" s="21">
        <v>1</v>
      </c>
      <c r="N162" s="21"/>
      <c r="O162" s="21">
        <f>SUM(K162:M162)</f>
        <v>3</v>
      </c>
      <c r="P162" s="5">
        <v>2016</v>
      </c>
    </row>
    <row r="163" spans="1:16" ht="60">
      <c r="A163" s="7" t="s">
        <v>230</v>
      </c>
      <c r="B163" s="7" t="s">
        <v>129</v>
      </c>
      <c r="C163" s="7">
        <v>3</v>
      </c>
      <c r="D163" s="7">
        <v>1</v>
      </c>
      <c r="E163" s="7">
        <v>2</v>
      </c>
      <c r="F163" s="7">
        <v>0</v>
      </c>
      <c r="G163" s="7">
        <v>9</v>
      </c>
      <c r="H163" s="69">
        <v>0</v>
      </c>
      <c r="I163" s="16" t="s">
        <v>135</v>
      </c>
      <c r="J163" s="7" t="s">
        <v>124</v>
      </c>
      <c r="K163" s="54" t="s">
        <v>120</v>
      </c>
      <c r="L163" s="5" t="s">
        <v>120</v>
      </c>
      <c r="M163" s="5" t="s">
        <v>120</v>
      </c>
      <c r="N163" s="5"/>
      <c r="O163" s="5" t="s">
        <v>120</v>
      </c>
      <c r="P163" s="5">
        <v>2016</v>
      </c>
    </row>
    <row r="164" spans="1:16" ht="30">
      <c r="A164" s="7" t="s">
        <v>230</v>
      </c>
      <c r="B164" s="7" t="s">
        <v>129</v>
      </c>
      <c r="C164" s="7">
        <v>3</v>
      </c>
      <c r="D164" s="7">
        <v>1</v>
      </c>
      <c r="E164" s="7">
        <v>2</v>
      </c>
      <c r="F164" s="7">
        <v>0</v>
      </c>
      <c r="G164" s="7">
        <v>9</v>
      </c>
      <c r="H164" s="69">
        <v>0</v>
      </c>
      <c r="I164" s="15" t="s">
        <v>190</v>
      </c>
      <c r="J164" s="8" t="s">
        <v>117</v>
      </c>
      <c r="K164" s="54">
        <v>35</v>
      </c>
      <c r="L164" s="5">
        <v>40</v>
      </c>
      <c r="M164" s="5">
        <v>45</v>
      </c>
      <c r="N164" s="5"/>
      <c r="O164" s="5">
        <f>SUM(K164:M164)</f>
        <v>120</v>
      </c>
      <c r="P164" s="5">
        <v>2016</v>
      </c>
    </row>
    <row r="165" spans="1:16" ht="61.5" customHeight="1">
      <c r="A165" s="7" t="s">
        <v>230</v>
      </c>
      <c r="B165" s="7" t="s">
        <v>129</v>
      </c>
      <c r="C165" s="7">
        <v>3</v>
      </c>
      <c r="D165" s="7">
        <v>1</v>
      </c>
      <c r="E165" s="7">
        <v>2</v>
      </c>
      <c r="F165" s="7">
        <v>1</v>
      </c>
      <c r="G165" s="7">
        <v>0</v>
      </c>
      <c r="H165" s="69">
        <v>0</v>
      </c>
      <c r="I165" s="16" t="s">
        <v>136</v>
      </c>
      <c r="J165" s="7" t="s">
        <v>124</v>
      </c>
      <c r="K165" s="54" t="s">
        <v>120</v>
      </c>
      <c r="L165" s="5" t="s">
        <v>120</v>
      </c>
      <c r="M165" s="5" t="s">
        <v>120</v>
      </c>
      <c r="N165" s="5"/>
      <c r="O165" s="5" t="s">
        <v>120</v>
      </c>
      <c r="P165" s="5">
        <v>2016</v>
      </c>
    </row>
    <row r="166" spans="1:16" ht="30.75" customHeight="1">
      <c r="A166" s="7" t="s">
        <v>230</v>
      </c>
      <c r="B166" s="7" t="s">
        <v>129</v>
      </c>
      <c r="C166" s="7">
        <v>3</v>
      </c>
      <c r="D166" s="7">
        <v>1</v>
      </c>
      <c r="E166" s="7">
        <v>2</v>
      </c>
      <c r="F166" s="7">
        <v>1</v>
      </c>
      <c r="G166" s="7">
        <v>0</v>
      </c>
      <c r="H166" s="69">
        <v>0</v>
      </c>
      <c r="I166" s="36" t="s">
        <v>191</v>
      </c>
      <c r="J166" s="8" t="s">
        <v>117</v>
      </c>
      <c r="K166" s="54">
        <v>10</v>
      </c>
      <c r="L166" s="5">
        <v>10</v>
      </c>
      <c r="M166" s="5">
        <v>10</v>
      </c>
      <c r="N166" s="5"/>
      <c r="O166" s="5">
        <f>SUM(K166:M166)</f>
        <v>30</v>
      </c>
      <c r="P166" s="5">
        <v>2016</v>
      </c>
    </row>
    <row r="167" spans="1:16" ht="60">
      <c r="A167" s="7" t="s">
        <v>230</v>
      </c>
      <c r="B167" s="7" t="s">
        <v>129</v>
      </c>
      <c r="C167" s="7">
        <v>3</v>
      </c>
      <c r="D167" s="7">
        <v>1</v>
      </c>
      <c r="E167" s="7">
        <v>2</v>
      </c>
      <c r="F167" s="7">
        <v>1</v>
      </c>
      <c r="G167" s="7">
        <v>1</v>
      </c>
      <c r="H167" s="69">
        <v>0</v>
      </c>
      <c r="I167" s="16" t="s">
        <v>137</v>
      </c>
      <c r="J167" s="7" t="s">
        <v>124</v>
      </c>
      <c r="K167" s="54" t="s">
        <v>120</v>
      </c>
      <c r="L167" s="5" t="s">
        <v>120</v>
      </c>
      <c r="M167" s="5" t="s">
        <v>120</v>
      </c>
      <c r="N167" s="5"/>
      <c r="O167" s="5" t="s">
        <v>120</v>
      </c>
      <c r="P167" s="5">
        <v>2016</v>
      </c>
    </row>
    <row r="168" spans="1:16" ht="45">
      <c r="A168" s="7" t="s">
        <v>230</v>
      </c>
      <c r="B168" s="7" t="s">
        <v>129</v>
      </c>
      <c r="C168" s="7">
        <v>3</v>
      </c>
      <c r="D168" s="7">
        <v>1</v>
      </c>
      <c r="E168" s="7">
        <v>2</v>
      </c>
      <c r="F168" s="7">
        <v>1</v>
      </c>
      <c r="G168" s="7">
        <v>1</v>
      </c>
      <c r="H168" s="69">
        <v>0</v>
      </c>
      <c r="I168" s="15" t="s">
        <v>192</v>
      </c>
      <c r="J168" s="8" t="s">
        <v>117</v>
      </c>
      <c r="K168" s="54">
        <v>30</v>
      </c>
      <c r="L168" s="5">
        <v>35</v>
      </c>
      <c r="M168" s="5">
        <v>40</v>
      </c>
      <c r="N168" s="5"/>
      <c r="O168" s="5">
        <f>SUM(K168:M168)</f>
        <v>105</v>
      </c>
      <c r="P168" s="5">
        <v>2016</v>
      </c>
    </row>
    <row r="169" spans="1:16" ht="75">
      <c r="A169" s="7" t="s">
        <v>230</v>
      </c>
      <c r="B169" s="7" t="s">
        <v>129</v>
      </c>
      <c r="C169" s="7">
        <v>3</v>
      </c>
      <c r="D169" s="7">
        <v>1</v>
      </c>
      <c r="E169" s="7">
        <v>2</v>
      </c>
      <c r="F169" s="7">
        <v>1</v>
      </c>
      <c r="G169" s="7">
        <v>2</v>
      </c>
      <c r="H169" s="69">
        <v>0</v>
      </c>
      <c r="I169" s="16" t="s">
        <v>138</v>
      </c>
      <c r="J169" s="7" t="s">
        <v>124</v>
      </c>
      <c r="K169" s="54" t="s">
        <v>120</v>
      </c>
      <c r="L169" s="5" t="s">
        <v>120</v>
      </c>
      <c r="M169" s="5" t="s">
        <v>120</v>
      </c>
      <c r="N169" s="5"/>
      <c r="O169" s="5" t="s">
        <v>120</v>
      </c>
      <c r="P169" s="5">
        <v>2016</v>
      </c>
    </row>
    <row r="170" spans="1:16" ht="30">
      <c r="A170" s="7" t="s">
        <v>230</v>
      </c>
      <c r="B170" s="7" t="s">
        <v>129</v>
      </c>
      <c r="C170" s="7">
        <v>3</v>
      </c>
      <c r="D170" s="7">
        <v>1</v>
      </c>
      <c r="E170" s="7">
        <v>2</v>
      </c>
      <c r="F170" s="7">
        <v>1</v>
      </c>
      <c r="G170" s="7">
        <v>2</v>
      </c>
      <c r="H170" s="69">
        <v>0</v>
      </c>
      <c r="I170" s="15" t="s">
        <v>193</v>
      </c>
      <c r="J170" s="8" t="s">
        <v>117</v>
      </c>
      <c r="K170" s="54">
        <v>1</v>
      </c>
      <c r="L170" s="5">
        <v>1</v>
      </c>
      <c r="M170" s="5">
        <v>1</v>
      </c>
      <c r="N170" s="5"/>
      <c r="O170" s="5">
        <f>SUM(K170:M170)</f>
        <v>3</v>
      </c>
      <c r="P170" s="5">
        <v>2016</v>
      </c>
    </row>
    <row r="171" spans="1:16" ht="75">
      <c r="A171" s="7" t="s">
        <v>230</v>
      </c>
      <c r="B171" s="7" t="s">
        <v>129</v>
      </c>
      <c r="C171" s="7">
        <v>3</v>
      </c>
      <c r="D171" s="7">
        <v>1</v>
      </c>
      <c r="E171" s="7">
        <v>2</v>
      </c>
      <c r="F171" s="7">
        <v>1</v>
      </c>
      <c r="G171" s="7">
        <v>3</v>
      </c>
      <c r="H171" s="69">
        <v>0</v>
      </c>
      <c r="I171" s="16" t="s">
        <v>146</v>
      </c>
      <c r="J171" s="7" t="s">
        <v>124</v>
      </c>
      <c r="K171" s="54" t="s">
        <v>120</v>
      </c>
      <c r="L171" s="5" t="s">
        <v>120</v>
      </c>
      <c r="M171" s="5" t="s">
        <v>120</v>
      </c>
      <c r="N171" s="5"/>
      <c r="O171" s="5" t="s">
        <v>120</v>
      </c>
      <c r="P171" s="5">
        <v>2016</v>
      </c>
    </row>
    <row r="172" spans="1:16" ht="30">
      <c r="A172" s="7" t="s">
        <v>230</v>
      </c>
      <c r="B172" s="7" t="s">
        <v>129</v>
      </c>
      <c r="C172" s="7">
        <v>3</v>
      </c>
      <c r="D172" s="7">
        <v>1</v>
      </c>
      <c r="E172" s="7">
        <v>2</v>
      </c>
      <c r="F172" s="7">
        <v>1</v>
      </c>
      <c r="G172" s="7">
        <v>3</v>
      </c>
      <c r="H172" s="69">
        <v>0</v>
      </c>
      <c r="I172" s="15" t="s">
        <v>193</v>
      </c>
      <c r="J172" s="8" t="s">
        <v>117</v>
      </c>
      <c r="K172" s="54">
        <v>1</v>
      </c>
      <c r="L172" s="5">
        <v>1</v>
      </c>
      <c r="M172" s="5">
        <v>1</v>
      </c>
      <c r="N172" s="5"/>
      <c r="O172" s="5">
        <f>SUM(K172:M172)</f>
        <v>3</v>
      </c>
      <c r="P172" s="5">
        <v>2016</v>
      </c>
    </row>
    <row r="173" spans="1:16" ht="105.75">
      <c r="A173" s="7" t="s">
        <v>230</v>
      </c>
      <c r="B173" s="7" t="s">
        <v>129</v>
      </c>
      <c r="C173" s="7">
        <v>3</v>
      </c>
      <c r="D173" s="7">
        <v>1</v>
      </c>
      <c r="E173" s="7">
        <v>2</v>
      </c>
      <c r="F173" s="7">
        <v>1</v>
      </c>
      <c r="G173" s="7">
        <v>4</v>
      </c>
      <c r="H173" s="69">
        <v>0</v>
      </c>
      <c r="I173" s="16" t="s">
        <v>147</v>
      </c>
      <c r="J173" s="7" t="s">
        <v>124</v>
      </c>
      <c r="K173" s="54" t="s">
        <v>120</v>
      </c>
      <c r="L173" s="5" t="s">
        <v>120</v>
      </c>
      <c r="M173" s="5" t="s">
        <v>120</v>
      </c>
      <c r="N173" s="5"/>
      <c r="O173" s="5" t="s">
        <v>120</v>
      </c>
      <c r="P173" s="5">
        <v>2016</v>
      </c>
    </row>
    <row r="174" spans="1:16" ht="30">
      <c r="A174" s="7" t="s">
        <v>230</v>
      </c>
      <c r="B174" s="7" t="s">
        <v>129</v>
      </c>
      <c r="C174" s="7">
        <v>3</v>
      </c>
      <c r="D174" s="7">
        <v>1</v>
      </c>
      <c r="E174" s="7">
        <v>2</v>
      </c>
      <c r="F174" s="7">
        <v>1</v>
      </c>
      <c r="G174" s="7">
        <v>4</v>
      </c>
      <c r="H174" s="69">
        <v>0</v>
      </c>
      <c r="I174" s="15" t="s">
        <v>194</v>
      </c>
      <c r="J174" s="8" t="s">
        <v>117</v>
      </c>
      <c r="K174" s="54">
        <v>1</v>
      </c>
      <c r="L174" s="5">
        <v>1</v>
      </c>
      <c r="M174" s="5">
        <v>1</v>
      </c>
      <c r="N174" s="5"/>
      <c r="O174" s="5">
        <f>SUM(K174:M174)</f>
        <v>3</v>
      </c>
      <c r="P174" s="5">
        <v>2016</v>
      </c>
    </row>
    <row r="175" spans="1:16" ht="75">
      <c r="A175" s="7" t="s">
        <v>230</v>
      </c>
      <c r="B175" s="7" t="s">
        <v>129</v>
      </c>
      <c r="C175" s="7">
        <v>3</v>
      </c>
      <c r="D175" s="7">
        <v>1</v>
      </c>
      <c r="E175" s="7">
        <v>2</v>
      </c>
      <c r="F175" s="7">
        <v>1</v>
      </c>
      <c r="G175" s="7">
        <v>5</v>
      </c>
      <c r="H175" s="69">
        <v>0</v>
      </c>
      <c r="I175" s="16" t="s">
        <v>148</v>
      </c>
      <c r="J175" s="7" t="s">
        <v>124</v>
      </c>
      <c r="K175" s="54" t="s">
        <v>120</v>
      </c>
      <c r="L175" s="5" t="s">
        <v>120</v>
      </c>
      <c r="M175" s="5" t="s">
        <v>120</v>
      </c>
      <c r="N175" s="5"/>
      <c r="O175" s="5" t="s">
        <v>120</v>
      </c>
      <c r="P175" s="5">
        <v>2016</v>
      </c>
    </row>
    <row r="176" spans="1:16" ht="30">
      <c r="A176" s="7" t="s">
        <v>230</v>
      </c>
      <c r="B176" s="7" t="s">
        <v>129</v>
      </c>
      <c r="C176" s="7">
        <v>3</v>
      </c>
      <c r="D176" s="7">
        <v>1</v>
      </c>
      <c r="E176" s="7">
        <v>2</v>
      </c>
      <c r="F176" s="7">
        <v>1</v>
      </c>
      <c r="G176" s="7">
        <v>5</v>
      </c>
      <c r="H176" s="69">
        <v>0</v>
      </c>
      <c r="I176" s="15" t="s">
        <v>193</v>
      </c>
      <c r="J176" s="8" t="s">
        <v>117</v>
      </c>
      <c r="K176" s="54">
        <v>1</v>
      </c>
      <c r="L176" s="5">
        <v>1</v>
      </c>
      <c r="M176" s="5">
        <v>1</v>
      </c>
      <c r="N176" s="5"/>
      <c r="O176" s="5">
        <f>SUM(K176:M176)</f>
        <v>3</v>
      </c>
      <c r="P176" s="5">
        <v>2016</v>
      </c>
    </row>
    <row r="177" spans="1:16" ht="90">
      <c r="A177" s="7" t="s">
        <v>230</v>
      </c>
      <c r="B177" s="7" t="s">
        <v>129</v>
      </c>
      <c r="C177" s="7">
        <v>3</v>
      </c>
      <c r="D177" s="7">
        <v>1</v>
      </c>
      <c r="E177" s="7">
        <v>2</v>
      </c>
      <c r="F177" s="7">
        <v>1</v>
      </c>
      <c r="G177" s="7">
        <v>6</v>
      </c>
      <c r="H177" s="69">
        <v>0</v>
      </c>
      <c r="I177" s="16" t="s">
        <v>149</v>
      </c>
      <c r="J177" s="7" t="s">
        <v>124</v>
      </c>
      <c r="K177" s="54" t="s">
        <v>120</v>
      </c>
      <c r="L177" s="5" t="s">
        <v>120</v>
      </c>
      <c r="M177" s="5" t="s">
        <v>120</v>
      </c>
      <c r="N177" s="5"/>
      <c r="O177" s="5" t="s">
        <v>120</v>
      </c>
      <c r="P177" s="5">
        <v>2016</v>
      </c>
    </row>
    <row r="178" spans="1:16" ht="75">
      <c r="A178" s="7" t="s">
        <v>230</v>
      </c>
      <c r="B178" s="7" t="s">
        <v>129</v>
      </c>
      <c r="C178" s="7">
        <v>3</v>
      </c>
      <c r="D178" s="7">
        <v>1</v>
      </c>
      <c r="E178" s="7">
        <v>2</v>
      </c>
      <c r="F178" s="7">
        <v>1</v>
      </c>
      <c r="G178" s="7">
        <v>6</v>
      </c>
      <c r="H178" s="69">
        <v>1</v>
      </c>
      <c r="I178" s="15" t="s">
        <v>195</v>
      </c>
      <c r="J178" s="8" t="s">
        <v>117</v>
      </c>
      <c r="K178" s="54">
        <v>1</v>
      </c>
      <c r="L178" s="5">
        <v>1</v>
      </c>
      <c r="M178" s="5">
        <v>1</v>
      </c>
      <c r="N178" s="5"/>
      <c r="O178" s="5">
        <f>SUM(K178:M178)</f>
        <v>3</v>
      </c>
      <c r="P178" s="5">
        <v>2016</v>
      </c>
    </row>
    <row r="179" spans="1:16" ht="60">
      <c r="A179" s="7" t="s">
        <v>230</v>
      </c>
      <c r="B179" s="7" t="s">
        <v>129</v>
      </c>
      <c r="C179" s="7">
        <v>3</v>
      </c>
      <c r="D179" s="7">
        <v>1</v>
      </c>
      <c r="E179" s="7">
        <v>2</v>
      </c>
      <c r="F179" s="7">
        <v>1</v>
      </c>
      <c r="G179" s="7">
        <v>7</v>
      </c>
      <c r="H179" s="69">
        <v>0</v>
      </c>
      <c r="I179" s="16" t="s">
        <v>219</v>
      </c>
      <c r="J179" s="7" t="s">
        <v>124</v>
      </c>
      <c r="K179" s="54" t="s">
        <v>120</v>
      </c>
      <c r="L179" s="5" t="s">
        <v>120</v>
      </c>
      <c r="M179" s="5" t="s">
        <v>120</v>
      </c>
      <c r="N179" s="5"/>
      <c r="O179" s="5" t="s">
        <v>120</v>
      </c>
      <c r="P179" s="5">
        <v>2016</v>
      </c>
    </row>
    <row r="180" spans="1:16" ht="15">
      <c r="A180" s="7" t="s">
        <v>230</v>
      </c>
      <c r="B180" s="7" t="s">
        <v>129</v>
      </c>
      <c r="C180" s="7">
        <v>3</v>
      </c>
      <c r="D180" s="7">
        <v>1</v>
      </c>
      <c r="E180" s="7">
        <v>2</v>
      </c>
      <c r="F180" s="7">
        <v>1</v>
      </c>
      <c r="G180" s="7">
        <v>7</v>
      </c>
      <c r="H180" s="69">
        <v>0</v>
      </c>
      <c r="I180" s="15" t="s">
        <v>203</v>
      </c>
      <c r="J180" s="8" t="s">
        <v>117</v>
      </c>
      <c r="K180" s="54">
        <v>5</v>
      </c>
      <c r="L180" s="5">
        <v>5</v>
      </c>
      <c r="M180" s="5">
        <v>5</v>
      </c>
      <c r="N180" s="5"/>
      <c r="O180" s="5">
        <f>SUM(K180:M180)</f>
        <v>15</v>
      </c>
      <c r="P180" s="5">
        <v>2016</v>
      </c>
    </row>
    <row r="181" spans="1:16" ht="60">
      <c r="A181" s="7" t="s">
        <v>230</v>
      </c>
      <c r="B181" s="7" t="s">
        <v>129</v>
      </c>
      <c r="C181" s="7">
        <v>3</v>
      </c>
      <c r="D181" s="7">
        <v>1</v>
      </c>
      <c r="E181" s="7">
        <v>2</v>
      </c>
      <c r="F181" s="7">
        <v>1</v>
      </c>
      <c r="G181" s="7">
        <v>8</v>
      </c>
      <c r="H181" s="69">
        <v>0</v>
      </c>
      <c r="I181" s="16" t="s">
        <v>150</v>
      </c>
      <c r="J181" s="7" t="s">
        <v>124</v>
      </c>
      <c r="K181" s="54" t="s">
        <v>120</v>
      </c>
      <c r="L181" s="5" t="s">
        <v>120</v>
      </c>
      <c r="M181" s="5" t="s">
        <v>120</v>
      </c>
      <c r="N181" s="5"/>
      <c r="O181" s="5" t="s">
        <v>120</v>
      </c>
      <c r="P181" s="5">
        <v>2016</v>
      </c>
    </row>
    <row r="182" spans="1:16" ht="45">
      <c r="A182" s="7" t="s">
        <v>230</v>
      </c>
      <c r="B182" s="7" t="s">
        <v>129</v>
      </c>
      <c r="C182" s="7">
        <v>3</v>
      </c>
      <c r="D182" s="7">
        <v>1</v>
      </c>
      <c r="E182" s="7">
        <v>2</v>
      </c>
      <c r="F182" s="7">
        <v>1</v>
      </c>
      <c r="G182" s="7">
        <v>8</v>
      </c>
      <c r="H182" s="69">
        <v>0</v>
      </c>
      <c r="I182" s="15" t="s">
        <v>204</v>
      </c>
      <c r="J182" s="8" t="s">
        <v>117</v>
      </c>
      <c r="K182" s="54">
        <v>50</v>
      </c>
      <c r="L182" s="5">
        <v>60</v>
      </c>
      <c r="M182" s="5">
        <v>70</v>
      </c>
      <c r="N182" s="5"/>
      <c r="O182" s="5">
        <f>SUM(K182:M182)</f>
        <v>180</v>
      </c>
      <c r="P182" s="5">
        <v>2016</v>
      </c>
    </row>
    <row r="183" spans="1:16" ht="60">
      <c r="A183" s="7" t="s">
        <v>230</v>
      </c>
      <c r="B183" s="7" t="s">
        <v>129</v>
      </c>
      <c r="C183" s="7">
        <v>3</v>
      </c>
      <c r="D183" s="7">
        <v>1</v>
      </c>
      <c r="E183" s="7">
        <v>2</v>
      </c>
      <c r="F183" s="7">
        <v>1</v>
      </c>
      <c r="G183" s="7">
        <v>9</v>
      </c>
      <c r="H183" s="69">
        <v>0</v>
      </c>
      <c r="I183" s="36" t="s">
        <v>225</v>
      </c>
      <c r="J183" s="7" t="s">
        <v>124</v>
      </c>
      <c r="K183" s="54" t="s">
        <v>120</v>
      </c>
      <c r="L183" s="5" t="s">
        <v>120</v>
      </c>
      <c r="M183" s="5" t="s">
        <v>120</v>
      </c>
      <c r="N183" s="5"/>
      <c r="O183" s="5" t="s">
        <v>120</v>
      </c>
      <c r="P183" s="5">
        <v>2016</v>
      </c>
    </row>
    <row r="184" spans="1:16" ht="30">
      <c r="A184" s="7" t="s">
        <v>230</v>
      </c>
      <c r="B184" s="7" t="s">
        <v>129</v>
      </c>
      <c r="C184" s="7">
        <v>3</v>
      </c>
      <c r="D184" s="7">
        <v>1</v>
      </c>
      <c r="E184" s="7">
        <v>2</v>
      </c>
      <c r="F184" s="7">
        <v>1</v>
      </c>
      <c r="G184" s="7">
        <v>9</v>
      </c>
      <c r="H184" s="69">
        <v>0</v>
      </c>
      <c r="I184" s="15" t="s">
        <v>205</v>
      </c>
      <c r="J184" s="8" t="s">
        <v>117</v>
      </c>
      <c r="K184" s="54">
        <v>2300</v>
      </c>
      <c r="L184" s="5">
        <v>2350</v>
      </c>
      <c r="M184" s="5">
        <v>2400</v>
      </c>
      <c r="N184" s="5"/>
      <c r="O184" s="5">
        <f>SUM(K184:M184)</f>
        <v>7050</v>
      </c>
      <c r="P184" s="5">
        <v>2016</v>
      </c>
    </row>
    <row r="185" spans="1:16" ht="28.5">
      <c r="A185" s="7" t="s">
        <v>230</v>
      </c>
      <c r="B185" s="7" t="s">
        <v>129</v>
      </c>
      <c r="C185" s="7">
        <v>4</v>
      </c>
      <c r="D185" s="7">
        <v>0</v>
      </c>
      <c r="E185" s="7">
        <v>0</v>
      </c>
      <c r="F185" s="7">
        <v>0</v>
      </c>
      <c r="G185" s="7">
        <v>0</v>
      </c>
      <c r="H185" s="69">
        <v>0</v>
      </c>
      <c r="I185" s="33" t="s">
        <v>293</v>
      </c>
      <c r="J185" s="9" t="s">
        <v>116</v>
      </c>
      <c r="K185" s="151">
        <f>K192+K193+K194</f>
        <v>46952.5</v>
      </c>
      <c r="L185" s="88">
        <f>L192</f>
        <v>22045</v>
      </c>
      <c r="M185" s="88">
        <f>M192</f>
        <v>22045</v>
      </c>
      <c r="N185" s="88"/>
      <c r="O185" s="65">
        <f>SUM(K185:M185)</f>
        <v>91042.5</v>
      </c>
      <c r="P185" s="22">
        <v>2016</v>
      </c>
    </row>
    <row r="186" spans="1:16" ht="42.75">
      <c r="A186" s="7" t="s">
        <v>230</v>
      </c>
      <c r="B186" s="7" t="s">
        <v>129</v>
      </c>
      <c r="C186" s="7">
        <v>4</v>
      </c>
      <c r="D186" s="7">
        <v>2</v>
      </c>
      <c r="E186" s="7">
        <v>1</v>
      </c>
      <c r="F186" s="7">
        <v>0</v>
      </c>
      <c r="G186" s="7">
        <v>0</v>
      </c>
      <c r="H186" s="69">
        <v>0</v>
      </c>
      <c r="I186" s="33" t="s">
        <v>283</v>
      </c>
      <c r="J186" s="8" t="s">
        <v>116</v>
      </c>
      <c r="K186" s="105">
        <f>K185</f>
        <v>46952.5</v>
      </c>
      <c r="L186" s="37">
        <f>L192</f>
        <v>22045</v>
      </c>
      <c r="M186" s="37">
        <f>M192</f>
        <v>22045</v>
      </c>
      <c r="N186" s="37"/>
      <c r="O186" s="37">
        <f>SUM(K186:M186)</f>
        <v>91042.5</v>
      </c>
      <c r="P186" s="5">
        <v>2016</v>
      </c>
    </row>
    <row r="187" spans="1:16" ht="75">
      <c r="A187" s="7" t="s">
        <v>230</v>
      </c>
      <c r="B187" s="7" t="s">
        <v>129</v>
      </c>
      <c r="C187" s="7">
        <v>4</v>
      </c>
      <c r="D187" s="7">
        <v>2</v>
      </c>
      <c r="E187" s="7">
        <v>1</v>
      </c>
      <c r="F187" s="7">
        <v>0</v>
      </c>
      <c r="G187" s="7">
        <v>1</v>
      </c>
      <c r="H187" s="69">
        <v>0</v>
      </c>
      <c r="I187" s="15" t="s">
        <v>284</v>
      </c>
      <c r="J187" s="8" t="s">
        <v>119</v>
      </c>
      <c r="K187" s="159">
        <v>12</v>
      </c>
      <c r="L187" s="29">
        <v>6.8</v>
      </c>
      <c r="M187" s="29">
        <v>6.3</v>
      </c>
      <c r="N187" s="29"/>
      <c r="O187" s="29">
        <v>8.2</v>
      </c>
      <c r="P187" s="1">
        <v>2016</v>
      </c>
    </row>
    <row r="188" spans="1:16" ht="60">
      <c r="A188" s="7" t="s">
        <v>230</v>
      </c>
      <c r="B188" s="7" t="s">
        <v>129</v>
      </c>
      <c r="C188" s="7">
        <v>4</v>
      </c>
      <c r="D188" s="7">
        <v>2</v>
      </c>
      <c r="E188" s="7">
        <v>1</v>
      </c>
      <c r="F188" s="7">
        <v>0</v>
      </c>
      <c r="G188" s="7">
        <v>1</v>
      </c>
      <c r="H188" s="69">
        <v>0</v>
      </c>
      <c r="I188" s="16" t="s">
        <v>215</v>
      </c>
      <c r="J188" s="8" t="s">
        <v>124</v>
      </c>
      <c r="K188" s="160" t="s">
        <v>120</v>
      </c>
      <c r="L188" s="1" t="s">
        <v>120</v>
      </c>
      <c r="M188" s="1" t="s">
        <v>120</v>
      </c>
      <c r="N188" s="1"/>
      <c r="O188" s="1" t="s">
        <v>120</v>
      </c>
      <c r="P188" s="1">
        <v>2016</v>
      </c>
    </row>
    <row r="189" spans="1:16" ht="30">
      <c r="A189" s="7" t="s">
        <v>230</v>
      </c>
      <c r="B189" s="7" t="s">
        <v>129</v>
      </c>
      <c r="C189" s="7">
        <v>4</v>
      </c>
      <c r="D189" s="7">
        <v>2</v>
      </c>
      <c r="E189" s="7">
        <v>1</v>
      </c>
      <c r="F189" s="7">
        <v>0</v>
      </c>
      <c r="G189" s="7">
        <v>1</v>
      </c>
      <c r="H189" s="69">
        <v>0</v>
      </c>
      <c r="I189" s="15" t="s">
        <v>206</v>
      </c>
      <c r="J189" s="8" t="s">
        <v>117</v>
      </c>
      <c r="K189" s="160">
        <v>50</v>
      </c>
      <c r="L189" s="1">
        <v>50</v>
      </c>
      <c r="M189" s="1">
        <v>50</v>
      </c>
      <c r="N189" s="1"/>
      <c r="O189" s="1">
        <f>SUM(K189:M189)</f>
        <v>150</v>
      </c>
      <c r="P189" s="1">
        <v>2016</v>
      </c>
    </row>
    <row r="190" spans="1:16" ht="90">
      <c r="A190" s="7" t="s">
        <v>230</v>
      </c>
      <c r="B190" s="7" t="s">
        <v>129</v>
      </c>
      <c r="C190" s="7">
        <v>4</v>
      </c>
      <c r="D190" s="7">
        <v>2</v>
      </c>
      <c r="E190" s="7">
        <v>1</v>
      </c>
      <c r="F190" s="7">
        <v>0</v>
      </c>
      <c r="G190" s="7">
        <v>2</v>
      </c>
      <c r="H190" s="69">
        <v>0</v>
      </c>
      <c r="I190" s="16" t="s">
        <v>226</v>
      </c>
      <c r="J190" s="8" t="s">
        <v>124</v>
      </c>
      <c r="K190" s="160" t="s">
        <v>120</v>
      </c>
      <c r="L190" s="1" t="s">
        <v>120</v>
      </c>
      <c r="M190" s="1" t="s">
        <v>120</v>
      </c>
      <c r="N190" s="1"/>
      <c r="O190" s="1" t="s">
        <v>120</v>
      </c>
      <c r="P190" s="1">
        <v>2016</v>
      </c>
    </row>
    <row r="191" spans="1:16" ht="15">
      <c r="A191" s="7" t="s">
        <v>230</v>
      </c>
      <c r="B191" s="7" t="s">
        <v>129</v>
      </c>
      <c r="C191" s="7">
        <v>4</v>
      </c>
      <c r="D191" s="7">
        <v>2</v>
      </c>
      <c r="E191" s="7">
        <v>1</v>
      </c>
      <c r="F191" s="7">
        <v>0</v>
      </c>
      <c r="G191" s="7">
        <v>2</v>
      </c>
      <c r="H191" s="69">
        <v>0</v>
      </c>
      <c r="I191" s="15" t="s">
        <v>207</v>
      </c>
      <c r="J191" s="8" t="s">
        <v>117</v>
      </c>
      <c r="K191" s="160">
        <v>1</v>
      </c>
      <c r="L191" s="1">
        <v>1</v>
      </c>
      <c r="M191" s="1">
        <v>1</v>
      </c>
      <c r="N191" s="1"/>
      <c r="O191" s="1">
        <f>SUM(K191:M191)</f>
        <v>3</v>
      </c>
      <c r="P191" s="1">
        <v>2016</v>
      </c>
    </row>
    <row r="192" spans="1:16" ht="45">
      <c r="A192" s="7" t="s">
        <v>230</v>
      </c>
      <c r="B192" s="7" t="s">
        <v>129</v>
      </c>
      <c r="C192" s="7">
        <v>4</v>
      </c>
      <c r="D192" s="7">
        <v>2</v>
      </c>
      <c r="E192" s="7">
        <v>1</v>
      </c>
      <c r="F192" s="7">
        <v>0</v>
      </c>
      <c r="G192" s="7">
        <v>3</v>
      </c>
      <c r="H192" s="69">
        <v>3</v>
      </c>
      <c r="I192" s="19" t="s">
        <v>255</v>
      </c>
      <c r="J192" s="19" t="s">
        <v>116</v>
      </c>
      <c r="K192" s="143">
        <v>25469.1</v>
      </c>
      <c r="L192" s="41">
        <v>22045</v>
      </c>
      <c r="M192" s="41">
        <v>22045</v>
      </c>
      <c r="N192" s="41"/>
      <c r="O192" s="41">
        <f>SUM(K192:M192)</f>
        <v>69559.1</v>
      </c>
      <c r="P192" s="1">
        <v>2016</v>
      </c>
    </row>
    <row r="193" spans="1:16" ht="45">
      <c r="A193" s="7" t="s">
        <v>230</v>
      </c>
      <c r="B193" s="7" t="s">
        <v>129</v>
      </c>
      <c r="C193" s="90">
        <v>4</v>
      </c>
      <c r="D193" s="90">
        <v>7</v>
      </c>
      <c r="E193" s="90">
        <v>8</v>
      </c>
      <c r="F193" s="90">
        <v>5</v>
      </c>
      <c r="G193" s="7">
        <v>1</v>
      </c>
      <c r="H193" s="69">
        <v>2</v>
      </c>
      <c r="I193" s="19" t="s">
        <v>246</v>
      </c>
      <c r="J193" s="19" t="s">
        <v>116</v>
      </c>
      <c r="K193" s="143">
        <v>10291</v>
      </c>
      <c r="L193" s="41">
        <v>0</v>
      </c>
      <c r="M193" s="41">
        <v>0</v>
      </c>
      <c r="N193" s="41"/>
      <c r="O193" s="41">
        <f>SUM(K193:M193)</f>
        <v>10291</v>
      </c>
      <c r="P193" s="1">
        <v>2016</v>
      </c>
    </row>
    <row r="194" spans="1:16" ht="45">
      <c r="A194" s="7" t="s">
        <v>230</v>
      </c>
      <c r="B194" s="7" t="s">
        <v>129</v>
      </c>
      <c r="C194" s="90">
        <v>4</v>
      </c>
      <c r="D194" s="90">
        <v>5</v>
      </c>
      <c r="E194" s="90">
        <v>0</v>
      </c>
      <c r="F194" s="90">
        <v>2</v>
      </c>
      <c r="G194" s="7">
        <v>0</v>
      </c>
      <c r="H194" s="69">
        <v>1</v>
      </c>
      <c r="I194" s="19" t="s">
        <v>247</v>
      </c>
      <c r="J194" s="19" t="s">
        <v>116</v>
      </c>
      <c r="K194" s="143">
        <v>11192.4</v>
      </c>
      <c r="L194" s="41">
        <v>0</v>
      </c>
      <c r="M194" s="41">
        <v>0</v>
      </c>
      <c r="N194" s="41"/>
      <c r="O194" s="41">
        <f>SUM(K194:M194)</f>
        <v>11192.4</v>
      </c>
      <c r="P194" s="1">
        <v>2016</v>
      </c>
    </row>
    <row r="195" spans="1:16" ht="45">
      <c r="A195" s="7" t="s">
        <v>230</v>
      </c>
      <c r="B195" s="7" t="s">
        <v>129</v>
      </c>
      <c r="C195" s="90">
        <v>4</v>
      </c>
      <c r="D195" s="90">
        <v>2</v>
      </c>
      <c r="E195" s="90">
        <v>1</v>
      </c>
      <c r="F195" s="90">
        <v>0</v>
      </c>
      <c r="G195" s="7">
        <v>3</v>
      </c>
      <c r="H195" s="69">
        <v>0</v>
      </c>
      <c r="I195" s="15" t="s">
        <v>208</v>
      </c>
      <c r="J195" s="8" t="s">
        <v>117</v>
      </c>
      <c r="K195" s="159">
        <v>97</v>
      </c>
      <c r="L195" s="29">
        <v>60</v>
      </c>
      <c r="M195" s="29">
        <v>60</v>
      </c>
      <c r="N195" s="29"/>
      <c r="O195" s="29">
        <v>217</v>
      </c>
      <c r="P195" s="1" t="s">
        <v>125</v>
      </c>
    </row>
    <row r="196" spans="1:16" ht="71.25">
      <c r="A196" s="7" t="s">
        <v>230</v>
      </c>
      <c r="B196" s="7" t="s">
        <v>129</v>
      </c>
      <c r="C196" s="7">
        <v>5</v>
      </c>
      <c r="D196" s="7">
        <v>0</v>
      </c>
      <c r="E196" s="7">
        <v>0</v>
      </c>
      <c r="F196" s="7">
        <v>0</v>
      </c>
      <c r="G196" s="7">
        <v>0</v>
      </c>
      <c r="H196" s="69">
        <v>0</v>
      </c>
      <c r="I196" s="86" t="s">
        <v>294</v>
      </c>
      <c r="J196" s="19" t="s">
        <v>116</v>
      </c>
      <c r="K196" s="148">
        <f>K197+K210</f>
        <v>202248.15999999997</v>
      </c>
      <c r="L196" s="87">
        <f>L197+L210</f>
        <v>180850.22</v>
      </c>
      <c r="M196" s="87">
        <f>M197+M210</f>
        <v>237628.59999999998</v>
      </c>
      <c r="N196" s="87"/>
      <c r="O196" s="38">
        <f>SUM(K196:M196)</f>
        <v>620726.98</v>
      </c>
      <c r="P196" s="5">
        <v>2016</v>
      </c>
    </row>
    <row r="197" spans="1:16" ht="42.75">
      <c r="A197" s="7" t="s">
        <v>230</v>
      </c>
      <c r="B197" s="7" t="s">
        <v>129</v>
      </c>
      <c r="C197" s="7">
        <v>5</v>
      </c>
      <c r="D197" s="7">
        <v>2</v>
      </c>
      <c r="E197" s="7">
        <v>1</v>
      </c>
      <c r="F197" s="7">
        <v>0</v>
      </c>
      <c r="G197" s="7">
        <v>0</v>
      </c>
      <c r="H197" s="69">
        <v>0</v>
      </c>
      <c r="I197" s="86" t="s">
        <v>285</v>
      </c>
      <c r="J197" s="19" t="s">
        <v>116</v>
      </c>
      <c r="K197" s="143">
        <f>K200+K202+K204+K206+K207+K208</f>
        <v>147969.8</v>
      </c>
      <c r="L197" s="74">
        <f>L200+L202+L204+L206+L207+L208</f>
        <v>155361.82</v>
      </c>
      <c r="M197" s="74">
        <f>M200+M202+M204+M206+M207+M208</f>
        <v>211752.8</v>
      </c>
      <c r="N197" s="74"/>
      <c r="O197" s="41">
        <f>SUM(K197:M197)</f>
        <v>515084.42</v>
      </c>
      <c r="P197" s="34">
        <v>2016</v>
      </c>
    </row>
    <row r="198" spans="1:16" ht="75">
      <c r="A198" s="7" t="s">
        <v>230</v>
      </c>
      <c r="B198" s="7" t="s">
        <v>129</v>
      </c>
      <c r="C198" s="7">
        <v>5</v>
      </c>
      <c r="D198" s="7">
        <v>2</v>
      </c>
      <c r="E198" s="7">
        <v>1</v>
      </c>
      <c r="F198" s="7">
        <v>0</v>
      </c>
      <c r="G198" s="7">
        <v>1</v>
      </c>
      <c r="H198" s="69">
        <v>0</v>
      </c>
      <c r="I198" s="15" t="s">
        <v>286</v>
      </c>
      <c r="J198" s="8" t="s">
        <v>119</v>
      </c>
      <c r="K198" s="159" t="s">
        <v>155</v>
      </c>
      <c r="L198" s="29" t="s">
        <v>155</v>
      </c>
      <c r="M198" s="29" t="s">
        <v>155</v>
      </c>
      <c r="N198" s="29"/>
      <c r="O198" s="29" t="s">
        <v>155</v>
      </c>
      <c r="P198" s="1">
        <v>2016</v>
      </c>
    </row>
    <row r="199" spans="1:16" ht="75">
      <c r="A199" s="7" t="s">
        <v>230</v>
      </c>
      <c r="B199" s="7" t="s">
        <v>129</v>
      </c>
      <c r="C199" s="7">
        <v>5</v>
      </c>
      <c r="D199" s="7">
        <v>2</v>
      </c>
      <c r="E199" s="7">
        <v>1</v>
      </c>
      <c r="F199" s="7">
        <v>0</v>
      </c>
      <c r="G199" s="7">
        <v>1</v>
      </c>
      <c r="H199" s="69">
        <v>0</v>
      </c>
      <c r="I199" s="15" t="s">
        <v>287</v>
      </c>
      <c r="J199" s="19" t="s">
        <v>119</v>
      </c>
      <c r="K199" s="159">
        <v>15</v>
      </c>
      <c r="L199" s="29">
        <v>11.8</v>
      </c>
      <c r="M199" s="29">
        <v>9.7</v>
      </c>
      <c r="N199" s="29"/>
      <c r="O199" s="29">
        <v>11.9</v>
      </c>
      <c r="P199" s="24">
        <v>2016</v>
      </c>
    </row>
    <row r="200" spans="1:16" ht="45">
      <c r="A200" s="7" t="s">
        <v>230</v>
      </c>
      <c r="B200" s="7" t="s">
        <v>129</v>
      </c>
      <c r="C200" s="7">
        <v>5</v>
      </c>
      <c r="D200" s="7">
        <v>2</v>
      </c>
      <c r="E200" s="7">
        <v>1</v>
      </c>
      <c r="F200" s="7">
        <v>0</v>
      </c>
      <c r="G200" s="7">
        <v>1</v>
      </c>
      <c r="H200" s="69">
        <v>3</v>
      </c>
      <c r="I200" s="15" t="s">
        <v>209</v>
      </c>
      <c r="J200" s="8" t="s">
        <v>116</v>
      </c>
      <c r="K200" s="161">
        <v>14580</v>
      </c>
      <c r="L200" s="80">
        <v>14580</v>
      </c>
      <c r="M200" s="47">
        <v>14580</v>
      </c>
      <c r="N200" s="47"/>
      <c r="O200" s="47">
        <f aca="true" t="shared" si="4" ref="O200:O206">SUM(K200:M200)</f>
        <v>43740</v>
      </c>
      <c r="P200" s="1" t="s">
        <v>125</v>
      </c>
    </row>
    <row r="201" spans="1:25" s="14" customFormat="1" ht="45">
      <c r="A201" s="7" t="s">
        <v>230</v>
      </c>
      <c r="B201" s="7" t="s">
        <v>129</v>
      </c>
      <c r="C201" s="7">
        <v>5</v>
      </c>
      <c r="D201" s="7">
        <v>2</v>
      </c>
      <c r="E201" s="7">
        <v>1</v>
      </c>
      <c r="F201" s="7">
        <v>0</v>
      </c>
      <c r="G201" s="7">
        <v>1</v>
      </c>
      <c r="H201" s="69">
        <v>0</v>
      </c>
      <c r="I201" s="15" t="s">
        <v>210</v>
      </c>
      <c r="J201" s="8" t="s">
        <v>117</v>
      </c>
      <c r="K201" s="162">
        <v>21</v>
      </c>
      <c r="L201" s="23">
        <v>21</v>
      </c>
      <c r="M201" s="23">
        <v>21</v>
      </c>
      <c r="N201" s="23"/>
      <c r="O201" s="23">
        <f t="shared" si="4"/>
        <v>63</v>
      </c>
      <c r="P201" s="1" t="s">
        <v>125</v>
      </c>
      <c r="Q201" s="57"/>
      <c r="R201" s="57"/>
      <c r="S201" s="57"/>
      <c r="T201" s="57"/>
      <c r="U201" s="57"/>
      <c r="V201" s="57"/>
      <c r="W201" s="57"/>
      <c r="X201" s="57"/>
      <c r="Y201" s="57"/>
    </row>
    <row r="202" spans="1:16" ht="125.25" customHeight="1">
      <c r="A202" s="7" t="s">
        <v>230</v>
      </c>
      <c r="B202" s="7" t="s">
        <v>129</v>
      </c>
      <c r="C202" s="7">
        <v>5</v>
      </c>
      <c r="D202" s="7">
        <v>2</v>
      </c>
      <c r="E202" s="7">
        <v>1</v>
      </c>
      <c r="F202" s="7">
        <v>0</v>
      </c>
      <c r="G202" s="7">
        <v>2</v>
      </c>
      <c r="H202" s="69">
        <v>3</v>
      </c>
      <c r="I202" s="15" t="s">
        <v>211</v>
      </c>
      <c r="J202" s="8" t="s">
        <v>116</v>
      </c>
      <c r="K202" s="143">
        <v>6358.2</v>
      </c>
      <c r="L202" s="74">
        <v>6377.22</v>
      </c>
      <c r="M202" s="74">
        <v>4500</v>
      </c>
      <c r="N202" s="74"/>
      <c r="O202" s="41">
        <f t="shared" si="4"/>
        <v>17235.42</v>
      </c>
      <c r="P202" s="1" t="s">
        <v>125</v>
      </c>
    </row>
    <row r="203" spans="1:25" s="14" customFormat="1" ht="54" customHeight="1">
      <c r="A203" s="7" t="s">
        <v>230</v>
      </c>
      <c r="B203" s="7" t="s">
        <v>129</v>
      </c>
      <c r="C203" s="7">
        <v>5</v>
      </c>
      <c r="D203" s="7">
        <v>2</v>
      </c>
      <c r="E203" s="7">
        <v>1</v>
      </c>
      <c r="F203" s="7">
        <v>0</v>
      </c>
      <c r="G203" s="7">
        <v>2</v>
      </c>
      <c r="H203" s="69">
        <v>0</v>
      </c>
      <c r="I203" s="15" t="s">
        <v>212</v>
      </c>
      <c r="J203" s="8" t="s">
        <v>117</v>
      </c>
      <c r="K203" s="145">
        <v>3</v>
      </c>
      <c r="L203" s="85">
        <v>3</v>
      </c>
      <c r="M203" s="85">
        <v>2</v>
      </c>
      <c r="N203" s="85"/>
      <c r="O203" s="70">
        <f t="shared" si="4"/>
        <v>8</v>
      </c>
      <c r="P203" s="1" t="s">
        <v>125</v>
      </c>
      <c r="Q203" s="57"/>
      <c r="R203" s="57"/>
      <c r="S203" s="57"/>
      <c r="T203" s="57"/>
      <c r="U203" s="57"/>
      <c r="V203" s="57"/>
      <c r="W203" s="57"/>
      <c r="X203" s="57"/>
      <c r="Y203" s="57"/>
    </row>
    <row r="204" spans="1:16" ht="59.25">
      <c r="A204" s="7" t="s">
        <v>230</v>
      </c>
      <c r="B204" s="7" t="s">
        <v>129</v>
      </c>
      <c r="C204" s="90">
        <v>5</v>
      </c>
      <c r="D204" s="90">
        <v>7</v>
      </c>
      <c r="E204" s="90">
        <v>8</v>
      </c>
      <c r="F204" s="90">
        <v>7</v>
      </c>
      <c r="G204" s="7">
        <v>4</v>
      </c>
      <c r="H204" s="69">
        <v>2</v>
      </c>
      <c r="I204" s="15" t="s">
        <v>256</v>
      </c>
      <c r="J204" s="8" t="s">
        <v>116</v>
      </c>
      <c r="K204" s="143">
        <v>63504.9</v>
      </c>
      <c r="L204" s="74">
        <v>70773.6</v>
      </c>
      <c r="M204" s="74">
        <v>68672.8</v>
      </c>
      <c r="N204" s="74"/>
      <c r="O204" s="44">
        <f t="shared" si="4"/>
        <v>202951.3</v>
      </c>
      <c r="P204" s="1" t="s">
        <v>125</v>
      </c>
    </row>
    <row r="205" spans="1:25" s="14" customFormat="1" ht="53.25" customHeight="1">
      <c r="A205" s="7" t="s">
        <v>230</v>
      </c>
      <c r="B205" s="7" t="s">
        <v>129</v>
      </c>
      <c r="C205" s="7">
        <v>5</v>
      </c>
      <c r="D205" s="7">
        <v>2</v>
      </c>
      <c r="E205" s="7">
        <v>1</v>
      </c>
      <c r="F205" s="7">
        <v>0</v>
      </c>
      <c r="G205" s="7">
        <v>3</v>
      </c>
      <c r="H205" s="69">
        <v>0</v>
      </c>
      <c r="I205" s="15" t="s">
        <v>213</v>
      </c>
      <c r="J205" s="16" t="s">
        <v>117</v>
      </c>
      <c r="K205" s="145">
        <v>5300</v>
      </c>
      <c r="L205" s="25">
        <v>5500</v>
      </c>
      <c r="M205" s="25">
        <v>5500</v>
      </c>
      <c r="N205" s="25"/>
      <c r="O205" s="25">
        <f t="shared" si="4"/>
        <v>16300</v>
      </c>
      <c r="P205" s="5">
        <v>2016</v>
      </c>
      <c r="Q205" s="57"/>
      <c r="R205" s="57"/>
      <c r="S205" s="57"/>
      <c r="T205" s="57"/>
      <c r="U205" s="57"/>
      <c r="V205" s="57"/>
      <c r="W205" s="57"/>
      <c r="X205" s="57"/>
      <c r="Y205" s="57"/>
    </row>
    <row r="206" spans="1:16" ht="60">
      <c r="A206" s="7" t="s">
        <v>230</v>
      </c>
      <c r="B206" s="7" t="s">
        <v>129</v>
      </c>
      <c r="C206" s="7">
        <v>5</v>
      </c>
      <c r="D206" s="7">
        <v>2</v>
      </c>
      <c r="E206" s="7">
        <v>1</v>
      </c>
      <c r="F206" s="7">
        <v>0</v>
      </c>
      <c r="G206" s="7">
        <v>4</v>
      </c>
      <c r="H206" s="69">
        <v>3</v>
      </c>
      <c r="I206" s="15" t="s">
        <v>248</v>
      </c>
      <c r="J206" s="8" t="s">
        <v>116</v>
      </c>
      <c r="K206" s="143">
        <v>55858.7</v>
      </c>
      <c r="L206" s="74">
        <v>63631</v>
      </c>
      <c r="M206" s="74">
        <v>124000</v>
      </c>
      <c r="N206" s="74"/>
      <c r="O206" s="40">
        <f t="shared" si="4"/>
        <v>243489.7</v>
      </c>
      <c r="P206" s="5">
        <v>2016</v>
      </c>
    </row>
    <row r="207" spans="1:16" ht="60">
      <c r="A207" s="7" t="s">
        <v>230</v>
      </c>
      <c r="B207" s="7" t="s">
        <v>129</v>
      </c>
      <c r="C207" s="7">
        <v>5</v>
      </c>
      <c r="D207" s="7">
        <v>2</v>
      </c>
      <c r="E207" s="7">
        <v>1</v>
      </c>
      <c r="F207" s="7">
        <v>0</v>
      </c>
      <c r="G207" s="7">
        <v>5</v>
      </c>
      <c r="H207" s="69">
        <v>3</v>
      </c>
      <c r="I207" s="75" t="s">
        <v>249</v>
      </c>
      <c r="J207" s="19" t="s">
        <v>116</v>
      </c>
      <c r="K207" s="143">
        <v>412.7</v>
      </c>
      <c r="L207" s="74">
        <v>0</v>
      </c>
      <c r="M207" s="74">
        <v>0</v>
      </c>
      <c r="N207" s="74"/>
      <c r="O207" s="40">
        <f>K207</f>
        <v>412.7</v>
      </c>
      <c r="P207" s="60">
        <v>2016</v>
      </c>
    </row>
    <row r="208" spans="1:16" ht="60">
      <c r="A208" s="7" t="s">
        <v>230</v>
      </c>
      <c r="B208" s="7" t="s">
        <v>129</v>
      </c>
      <c r="C208" s="7">
        <v>5</v>
      </c>
      <c r="D208" s="7">
        <v>2</v>
      </c>
      <c r="E208" s="7">
        <v>1</v>
      </c>
      <c r="F208" s="7">
        <v>0</v>
      </c>
      <c r="G208" s="7">
        <v>6</v>
      </c>
      <c r="H208" s="69">
        <v>3</v>
      </c>
      <c r="I208" s="75" t="s">
        <v>250</v>
      </c>
      <c r="J208" s="19" t="s">
        <v>116</v>
      </c>
      <c r="K208" s="143">
        <v>7255.3</v>
      </c>
      <c r="L208" s="74">
        <v>0</v>
      </c>
      <c r="M208" s="74">
        <v>0</v>
      </c>
      <c r="N208" s="74"/>
      <c r="O208" s="40">
        <f>K208</f>
        <v>7255.3</v>
      </c>
      <c r="P208" s="60">
        <v>2016</v>
      </c>
    </row>
    <row r="209" spans="1:16" ht="26.25" customHeight="1">
      <c r="A209" s="7" t="s">
        <v>230</v>
      </c>
      <c r="B209" s="7" t="s">
        <v>129</v>
      </c>
      <c r="C209" s="7">
        <v>5</v>
      </c>
      <c r="D209" s="7">
        <v>2</v>
      </c>
      <c r="E209" s="7">
        <v>1</v>
      </c>
      <c r="F209" s="7">
        <v>0</v>
      </c>
      <c r="G209" s="7">
        <v>4</v>
      </c>
      <c r="H209" s="69">
        <v>0</v>
      </c>
      <c r="I209" s="15" t="s">
        <v>233</v>
      </c>
      <c r="J209" s="8" t="s">
        <v>123</v>
      </c>
      <c r="K209" s="54">
        <v>4</v>
      </c>
      <c r="L209" s="21">
        <v>4</v>
      </c>
      <c r="M209" s="21">
        <v>4</v>
      </c>
      <c r="N209" s="21"/>
      <c r="O209" s="21">
        <f>SUM(K209:M209)</f>
        <v>12</v>
      </c>
      <c r="P209" s="5">
        <v>2016</v>
      </c>
    </row>
    <row r="210" spans="1:16" ht="78" customHeight="1">
      <c r="A210" s="7" t="s">
        <v>230</v>
      </c>
      <c r="B210" s="7" t="s">
        <v>129</v>
      </c>
      <c r="C210" s="7">
        <v>5</v>
      </c>
      <c r="D210" s="7">
        <v>2</v>
      </c>
      <c r="E210" s="7">
        <v>2</v>
      </c>
      <c r="F210" s="7">
        <v>0</v>
      </c>
      <c r="G210" s="7">
        <v>0</v>
      </c>
      <c r="H210" s="69">
        <v>0</v>
      </c>
      <c r="I210" s="33" t="s">
        <v>288</v>
      </c>
      <c r="J210" s="8" t="s">
        <v>116</v>
      </c>
      <c r="K210" s="143">
        <f>K214+K215+K220+K221+K264+K222</f>
        <v>54278.36</v>
      </c>
      <c r="L210" s="44">
        <f>L214+L215+L220+L221+L264</f>
        <v>25488.4</v>
      </c>
      <c r="M210" s="44">
        <f>M214+M215+M216+M220</f>
        <v>25875.800000000003</v>
      </c>
      <c r="N210" s="44"/>
      <c r="O210" s="37">
        <f>SUM(K210:M210)</f>
        <v>105642.56000000001</v>
      </c>
      <c r="P210" s="5">
        <v>2016</v>
      </c>
    </row>
    <row r="211" spans="1:25" s="14" customFormat="1" ht="71.25">
      <c r="A211" s="7" t="s">
        <v>230</v>
      </c>
      <c r="B211" s="7" t="s">
        <v>129</v>
      </c>
      <c r="C211" s="7">
        <v>5</v>
      </c>
      <c r="D211" s="7">
        <v>2</v>
      </c>
      <c r="E211" s="7">
        <v>2</v>
      </c>
      <c r="F211" s="7">
        <v>0</v>
      </c>
      <c r="G211" s="7">
        <v>0</v>
      </c>
      <c r="H211" s="69">
        <v>0</v>
      </c>
      <c r="I211" s="17" t="s">
        <v>289</v>
      </c>
      <c r="J211" s="13" t="s">
        <v>119</v>
      </c>
      <c r="K211" s="54">
        <v>0.25</v>
      </c>
      <c r="L211" s="21">
        <v>0.3</v>
      </c>
      <c r="M211" s="21">
        <v>0.3</v>
      </c>
      <c r="N211" s="21"/>
      <c r="O211" s="21">
        <v>0.3</v>
      </c>
      <c r="P211" s="5">
        <v>2016</v>
      </c>
      <c r="Q211" s="57"/>
      <c r="R211" s="57"/>
      <c r="S211" s="57"/>
      <c r="T211" s="57"/>
      <c r="U211" s="57"/>
      <c r="V211" s="57"/>
      <c r="W211" s="57"/>
      <c r="X211" s="57"/>
      <c r="Y211" s="57"/>
    </row>
    <row r="212" spans="1:16" ht="90">
      <c r="A212" s="7" t="s">
        <v>230</v>
      </c>
      <c r="B212" s="7" t="s">
        <v>129</v>
      </c>
      <c r="C212" s="7">
        <v>5</v>
      </c>
      <c r="D212" s="7">
        <v>2</v>
      </c>
      <c r="E212" s="7">
        <v>2</v>
      </c>
      <c r="F212" s="7">
        <v>0</v>
      </c>
      <c r="G212" s="7">
        <v>6</v>
      </c>
      <c r="H212" s="69">
        <v>0</v>
      </c>
      <c r="I212" s="15" t="s">
        <v>151</v>
      </c>
      <c r="J212" s="8" t="s">
        <v>124</v>
      </c>
      <c r="K212" s="54" t="s">
        <v>120</v>
      </c>
      <c r="L212" s="5" t="s">
        <v>120</v>
      </c>
      <c r="M212" s="5" t="s">
        <v>120</v>
      </c>
      <c r="N212" s="5"/>
      <c r="O212" s="5" t="s">
        <v>120</v>
      </c>
      <c r="P212" s="1" t="s">
        <v>125</v>
      </c>
    </row>
    <row r="213" spans="1:16" ht="78.75" customHeight="1">
      <c r="A213" s="7" t="s">
        <v>230</v>
      </c>
      <c r="B213" s="7" t="s">
        <v>129</v>
      </c>
      <c r="C213" s="7">
        <v>5</v>
      </c>
      <c r="D213" s="7">
        <v>2</v>
      </c>
      <c r="E213" s="7">
        <v>2</v>
      </c>
      <c r="F213" s="7">
        <v>0</v>
      </c>
      <c r="G213" s="7">
        <v>6</v>
      </c>
      <c r="H213" s="69">
        <v>0</v>
      </c>
      <c r="I213" s="15" t="s">
        <v>227</v>
      </c>
      <c r="J213" s="8" t="s">
        <v>117</v>
      </c>
      <c r="K213" s="162">
        <v>5</v>
      </c>
      <c r="L213" s="23">
        <v>6</v>
      </c>
      <c r="M213" s="23">
        <v>7</v>
      </c>
      <c r="N213" s="23"/>
      <c r="O213" s="23">
        <f>SUM(K213:M213)</f>
        <v>18</v>
      </c>
      <c r="P213" s="23">
        <v>2016</v>
      </c>
    </row>
    <row r="214" spans="1:16" ht="59.25">
      <c r="A214" s="7" t="s">
        <v>230</v>
      </c>
      <c r="B214" s="7" t="s">
        <v>129</v>
      </c>
      <c r="C214" s="7">
        <v>5</v>
      </c>
      <c r="D214" s="7">
        <v>5</v>
      </c>
      <c r="E214" s="7">
        <v>0</v>
      </c>
      <c r="F214" s="7">
        <v>8</v>
      </c>
      <c r="G214" s="7">
        <v>2</v>
      </c>
      <c r="H214" s="69">
        <v>1</v>
      </c>
      <c r="I214" s="15" t="s">
        <v>257</v>
      </c>
      <c r="J214" s="12" t="s">
        <v>116</v>
      </c>
      <c r="K214" s="143">
        <v>7397.8</v>
      </c>
      <c r="L214" s="74">
        <v>7748.2</v>
      </c>
      <c r="M214" s="44">
        <v>8135.6</v>
      </c>
      <c r="N214" s="44"/>
      <c r="O214" s="44">
        <f>SUM(K214:M214)</f>
        <v>23281.6</v>
      </c>
      <c r="P214" s="35">
        <v>2016</v>
      </c>
    </row>
    <row r="215" spans="1:25" s="68" customFormat="1" ht="87.75">
      <c r="A215" s="69" t="s">
        <v>230</v>
      </c>
      <c r="B215" s="69" t="s">
        <v>129</v>
      </c>
      <c r="C215" s="90">
        <v>5</v>
      </c>
      <c r="D215" s="90">
        <v>7</v>
      </c>
      <c r="E215" s="90">
        <v>8</v>
      </c>
      <c r="F215" s="90">
        <v>6</v>
      </c>
      <c r="G215" s="7">
        <v>4</v>
      </c>
      <c r="H215" s="69">
        <v>2</v>
      </c>
      <c r="I215" s="75" t="s">
        <v>259</v>
      </c>
      <c r="J215" s="76" t="s">
        <v>116</v>
      </c>
      <c r="K215" s="143">
        <v>17740.2</v>
      </c>
      <c r="L215" s="74">
        <v>17740.2</v>
      </c>
      <c r="M215" s="74">
        <v>4519.6</v>
      </c>
      <c r="N215" s="74"/>
      <c r="O215" s="74">
        <f>SUM(K215:M215)</f>
        <v>40000</v>
      </c>
      <c r="P215" s="77">
        <v>2016</v>
      </c>
      <c r="Q215" s="57"/>
      <c r="R215" s="57"/>
      <c r="S215" s="57"/>
      <c r="T215" s="57"/>
      <c r="U215" s="57"/>
      <c r="V215" s="57"/>
      <c r="W215" s="57"/>
      <c r="X215" s="57"/>
      <c r="Y215" s="57"/>
    </row>
    <row r="216" spans="1:16" ht="74.25">
      <c r="A216" s="7" t="s">
        <v>230</v>
      </c>
      <c r="B216" s="7" t="s">
        <v>129</v>
      </c>
      <c r="C216" s="90">
        <v>5</v>
      </c>
      <c r="D216" s="90">
        <v>7</v>
      </c>
      <c r="E216" s="90">
        <v>8</v>
      </c>
      <c r="F216" s="90">
        <v>7</v>
      </c>
      <c r="G216" s="7">
        <v>5</v>
      </c>
      <c r="H216" s="69">
        <v>2</v>
      </c>
      <c r="I216" s="15" t="s">
        <v>258</v>
      </c>
      <c r="J216" s="12" t="s">
        <v>116</v>
      </c>
      <c r="K216" s="143">
        <v>0</v>
      </c>
      <c r="L216" s="44">
        <v>0</v>
      </c>
      <c r="M216" s="44">
        <v>13220.6</v>
      </c>
      <c r="N216" s="44"/>
      <c r="O216" s="44">
        <f>SUM(K216:M216)</f>
        <v>13220.6</v>
      </c>
      <c r="P216" s="35">
        <v>2016</v>
      </c>
    </row>
    <row r="217" spans="1:16" ht="60">
      <c r="A217" s="7" t="s">
        <v>230</v>
      </c>
      <c r="B217" s="7" t="s">
        <v>129</v>
      </c>
      <c r="C217" s="7">
        <v>5</v>
      </c>
      <c r="D217" s="7">
        <v>2</v>
      </c>
      <c r="E217" s="7">
        <v>2</v>
      </c>
      <c r="F217" s="7">
        <v>0</v>
      </c>
      <c r="G217" s="7">
        <v>7</v>
      </c>
      <c r="H217" s="69">
        <v>0</v>
      </c>
      <c r="I217" s="15" t="s">
        <v>216</v>
      </c>
      <c r="J217" s="8" t="s">
        <v>117</v>
      </c>
      <c r="K217" s="162">
        <v>10</v>
      </c>
      <c r="L217" s="23">
        <v>10</v>
      </c>
      <c r="M217" s="23">
        <v>10</v>
      </c>
      <c r="N217" s="23"/>
      <c r="O217" s="23">
        <f>SUM(K217:M217)</f>
        <v>30</v>
      </c>
      <c r="P217" s="1" t="s">
        <v>125</v>
      </c>
    </row>
    <row r="218" spans="1:16" ht="105">
      <c r="A218" s="7" t="s">
        <v>230</v>
      </c>
      <c r="B218" s="7" t="s">
        <v>129</v>
      </c>
      <c r="C218" s="7">
        <v>5</v>
      </c>
      <c r="D218" s="7">
        <v>2</v>
      </c>
      <c r="E218" s="7">
        <v>2</v>
      </c>
      <c r="F218" s="7">
        <v>0</v>
      </c>
      <c r="G218" s="7">
        <v>8</v>
      </c>
      <c r="H218" s="69">
        <v>0</v>
      </c>
      <c r="I218" s="16" t="s">
        <v>217</v>
      </c>
      <c r="J218" s="8" t="s">
        <v>124</v>
      </c>
      <c r="K218" s="160" t="s">
        <v>120</v>
      </c>
      <c r="L218" s="1" t="s">
        <v>120</v>
      </c>
      <c r="M218" s="1" t="s">
        <v>120</v>
      </c>
      <c r="N218" s="1"/>
      <c r="O218" s="1" t="s">
        <v>120</v>
      </c>
      <c r="P218" s="1" t="s">
        <v>125</v>
      </c>
    </row>
    <row r="219" spans="1:16" ht="30">
      <c r="A219" s="7" t="s">
        <v>230</v>
      </c>
      <c r="B219" s="7" t="s">
        <v>129</v>
      </c>
      <c r="C219" s="7">
        <v>5</v>
      </c>
      <c r="D219" s="7">
        <v>2</v>
      </c>
      <c r="E219" s="7">
        <v>2</v>
      </c>
      <c r="F219" s="7">
        <v>0</v>
      </c>
      <c r="G219" s="7">
        <v>8</v>
      </c>
      <c r="H219" s="69"/>
      <c r="I219" s="15" t="s">
        <v>214</v>
      </c>
      <c r="J219" s="8" t="s">
        <v>117</v>
      </c>
      <c r="K219" s="162">
        <v>10</v>
      </c>
      <c r="L219" s="23">
        <v>10</v>
      </c>
      <c r="M219" s="23">
        <v>10</v>
      </c>
      <c r="N219" s="23"/>
      <c r="O219" s="23">
        <f>SUM(K219:M219)</f>
        <v>30</v>
      </c>
      <c r="P219" s="1" t="s">
        <v>125</v>
      </c>
    </row>
    <row r="220" spans="1:16" ht="45">
      <c r="A220" s="69" t="s">
        <v>230</v>
      </c>
      <c r="B220" s="69" t="s">
        <v>129</v>
      </c>
      <c r="C220" s="90">
        <v>5</v>
      </c>
      <c r="D220" s="90">
        <v>9</v>
      </c>
      <c r="E220" s="90">
        <v>6</v>
      </c>
      <c r="F220" s="90">
        <v>0</v>
      </c>
      <c r="G220" s="7">
        <v>2</v>
      </c>
      <c r="H220" s="69">
        <v>2</v>
      </c>
      <c r="I220" s="75" t="s">
        <v>251</v>
      </c>
      <c r="J220" s="19" t="s">
        <v>116</v>
      </c>
      <c r="K220" s="143">
        <v>12343.65</v>
      </c>
      <c r="L220" s="44">
        <v>0</v>
      </c>
      <c r="M220" s="44">
        <v>0</v>
      </c>
      <c r="N220" s="44"/>
      <c r="O220" s="37">
        <f>K220+L220+M220</f>
        <v>12343.65</v>
      </c>
      <c r="P220" s="5">
        <v>2016</v>
      </c>
    </row>
    <row r="221" spans="1:16" ht="45">
      <c r="A221" s="69" t="s">
        <v>230</v>
      </c>
      <c r="B221" s="69" t="s">
        <v>129</v>
      </c>
      <c r="C221" s="90">
        <v>5</v>
      </c>
      <c r="D221" s="90">
        <v>9</v>
      </c>
      <c r="E221" s="90">
        <v>5</v>
      </c>
      <c r="F221" s="90">
        <v>0</v>
      </c>
      <c r="G221" s="7">
        <v>2</v>
      </c>
      <c r="H221" s="93" t="s">
        <v>290</v>
      </c>
      <c r="I221" s="75" t="s">
        <v>252</v>
      </c>
      <c r="J221" s="19" t="s">
        <v>116</v>
      </c>
      <c r="K221" s="143">
        <v>8967.9</v>
      </c>
      <c r="L221" s="44">
        <v>0</v>
      </c>
      <c r="M221" s="44">
        <v>0</v>
      </c>
      <c r="N221" s="44"/>
      <c r="O221" s="37">
        <f>K221</f>
        <v>8967.9</v>
      </c>
      <c r="P221" s="5">
        <v>2016</v>
      </c>
    </row>
    <row r="222" spans="1:16" ht="28.5">
      <c r="A222" s="7" t="s">
        <v>230</v>
      </c>
      <c r="B222" s="7" t="s">
        <v>129</v>
      </c>
      <c r="C222" s="7">
        <v>6</v>
      </c>
      <c r="D222" s="7">
        <v>0</v>
      </c>
      <c r="E222" s="7">
        <v>0</v>
      </c>
      <c r="F222" s="7">
        <v>0</v>
      </c>
      <c r="G222" s="7">
        <v>0</v>
      </c>
      <c r="H222" s="69">
        <v>0</v>
      </c>
      <c r="I222" s="86" t="s">
        <v>295</v>
      </c>
      <c r="J222" s="19" t="s">
        <v>116</v>
      </c>
      <c r="K222" s="105">
        <f>K223+K224</f>
        <v>7828.8099999999995</v>
      </c>
      <c r="L222" s="81">
        <f>L223+L224</f>
        <v>0</v>
      </c>
      <c r="M222" s="81">
        <f>M223+M224</f>
        <v>0</v>
      </c>
      <c r="N222" s="81"/>
      <c r="O222" s="81">
        <f>SUM(K222:M222)</f>
        <v>7828.8099999999995</v>
      </c>
      <c r="P222" s="60">
        <v>2016</v>
      </c>
    </row>
    <row r="223" spans="1:16" ht="45">
      <c r="A223" s="69" t="s">
        <v>230</v>
      </c>
      <c r="B223" s="69" t="s">
        <v>129</v>
      </c>
      <c r="C223" s="69">
        <v>6</v>
      </c>
      <c r="D223" s="90">
        <v>9</v>
      </c>
      <c r="E223" s="90">
        <v>5</v>
      </c>
      <c r="F223" s="90">
        <v>0</v>
      </c>
      <c r="G223" s="69">
        <v>2</v>
      </c>
      <c r="H223" s="69">
        <v>2</v>
      </c>
      <c r="I223" s="75" t="s">
        <v>253</v>
      </c>
      <c r="J223" s="19" t="s">
        <v>116</v>
      </c>
      <c r="K223" s="143">
        <v>4534.45</v>
      </c>
      <c r="L223" s="74">
        <v>0</v>
      </c>
      <c r="M223" s="74">
        <v>0</v>
      </c>
      <c r="N223" s="74"/>
      <c r="O223" s="81">
        <f>K223+L223+M223</f>
        <v>4534.45</v>
      </c>
      <c r="P223" s="60">
        <v>2016</v>
      </c>
    </row>
    <row r="224" spans="1:16" ht="45">
      <c r="A224" s="69" t="s">
        <v>230</v>
      </c>
      <c r="B224" s="69" t="s">
        <v>129</v>
      </c>
      <c r="C224" s="69">
        <v>6</v>
      </c>
      <c r="D224" s="90">
        <v>9</v>
      </c>
      <c r="E224" s="90">
        <v>5</v>
      </c>
      <c r="F224" s="90">
        <v>0</v>
      </c>
      <c r="G224" s="69">
        <v>2</v>
      </c>
      <c r="H224" s="93" t="s">
        <v>290</v>
      </c>
      <c r="I224" s="75" t="s">
        <v>254</v>
      </c>
      <c r="J224" s="19" t="s">
        <v>116</v>
      </c>
      <c r="K224" s="143">
        <v>3294.36</v>
      </c>
      <c r="L224" s="74">
        <v>0</v>
      </c>
      <c r="M224" s="74">
        <v>0</v>
      </c>
      <c r="N224" s="74"/>
      <c r="O224" s="81">
        <f>K224</f>
        <v>3294.36</v>
      </c>
      <c r="P224" s="60">
        <v>2016</v>
      </c>
    </row>
    <row r="225" spans="1:16" ht="36" customHeight="1">
      <c r="A225" s="69" t="s">
        <v>230</v>
      </c>
      <c r="B225" s="69" t="s">
        <v>129</v>
      </c>
      <c r="C225" s="7">
        <v>7</v>
      </c>
      <c r="D225" s="90">
        <v>0</v>
      </c>
      <c r="E225" s="90">
        <v>0</v>
      </c>
      <c r="F225" s="90">
        <v>0</v>
      </c>
      <c r="G225" s="7">
        <v>0</v>
      </c>
      <c r="H225" s="69">
        <v>0</v>
      </c>
      <c r="I225" s="86" t="s">
        <v>296</v>
      </c>
      <c r="J225" s="19" t="s">
        <v>116</v>
      </c>
      <c r="K225" s="105">
        <f>K226+K227</f>
        <v>104175.23000000001</v>
      </c>
      <c r="L225" s="81">
        <f>L226+L227</f>
        <v>0</v>
      </c>
      <c r="M225" s="81">
        <f>M226+M227</f>
        <v>0</v>
      </c>
      <c r="N225" s="81"/>
      <c r="O225" s="81">
        <f>O226+O227</f>
        <v>104175.23000000001</v>
      </c>
      <c r="P225" s="97">
        <v>2016</v>
      </c>
    </row>
    <row r="226" spans="1:16" ht="31.5" customHeight="1">
      <c r="A226" s="7" t="s">
        <v>230</v>
      </c>
      <c r="B226" s="7" t="s">
        <v>129</v>
      </c>
      <c r="C226" s="7">
        <v>7</v>
      </c>
      <c r="D226" s="90">
        <v>9</v>
      </c>
      <c r="E226" s="90">
        <v>6</v>
      </c>
      <c r="F226" s="90">
        <v>0</v>
      </c>
      <c r="G226" s="7">
        <v>2</v>
      </c>
      <c r="H226" s="69">
        <v>2</v>
      </c>
      <c r="I226" s="19" t="s">
        <v>241</v>
      </c>
      <c r="J226" s="19" t="s">
        <v>116</v>
      </c>
      <c r="K226" s="156">
        <v>60338.29</v>
      </c>
      <c r="L226" s="74">
        <v>0</v>
      </c>
      <c r="M226" s="74">
        <v>0</v>
      </c>
      <c r="N226" s="74"/>
      <c r="O226" s="96">
        <f>K226</f>
        <v>60338.29</v>
      </c>
      <c r="P226" s="60">
        <v>2016</v>
      </c>
    </row>
    <row r="227" spans="1:16" ht="43.5" customHeight="1">
      <c r="A227" s="7" t="s">
        <v>230</v>
      </c>
      <c r="B227" s="7" t="s">
        <v>129</v>
      </c>
      <c r="C227" s="7">
        <v>7</v>
      </c>
      <c r="D227" s="90">
        <v>9</v>
      </c>
      <c r="E227" s="90">
        <v>5</v>
      </c>
      <c r="F227" s="90">
        <v>0</v>
      </c>
      <c r="G227" s="7">
        <v>2</v>
      </c>
      <c r="H227" s="93" t="s">
        <v>290</v>
      </c>
      <c r="I227" s="19" t="s">
        <v>242</v>
      </c>
      <c r="J227" s="19" t="s">
        <v>116</v>
      </c>
      <c r="K227" s="156">
        <v>43836.94</v>
      </c>
      <c r="L227" s="74">
        <v>0</v>
      </c>
      <c r="M227" s="74">
        <v>0</v>
      </c>
      <c r="N227" s="74"/>
      <c r="O227" s="96">
        <f>K227</f>
        <v>43836.94</v>
      </c>
      <c r="P227" s="60">
        <v>2016</v>
      </c>
    </row>
    <row r="228" spans="1:16" ht="35.25" customHeight="1">
      <c r="A228" s="7" t="s">
        <v>230</v>
      </c>
      <c r="B228" s="7" t="s">
        <v>129</v>
      </c>
      <c r="C228" s="7">
        <v>7</v>
      </c>
      <c r="D228" s="90">
        <v>9</v>
      </c>
      <c r="E228" s="90">
        <v>6</v>
      </c>
      <c r="F228" s="90">
        <v>0</v>
      </c>
      <c r="G228" s="7">
        <v>2</v>
      </c>
      <c r="H228" s="69">
        <v>0</v>
      </c>
      <c r="I228" s="15" t="s">
        <v>163</v>
      </c>
      <c r="J228" s="11" t="s">
        <v>113</v>
      </c>
      <c r="K228" s="145">
        <v>4000</v>
      </c>
      <c r="L228" s="85">
        <v>0</v>
      </c>
      <c r="M228" s="85">
        <v>0</v>
      </c>
      <c r="N228" s="85"/>
      <c r="O228" s="95">
        <f>SUM(K228:M228)</f>
        <v>4000</v>
      </c>
      <c r="P228" s="60">
        <v>2016</v>
      </c>
    </row>
    <row r="235" ht="21" customHeight="1">
      <c r="C235" s="48" t="s">
        <v>228</v>
      </c>
    </row>
    <row r="236" spans="3:8" ht="18.75" customHeight="1">
      <c r="C236" s="48" t="s">
        <v>229</v>
      </c>
      <c r="H236" s="48" t="s">
        <v>228</v>
      </c>
    </row>
    <row r="237" ht="15">
      <c r="H237" s="48" t="s">
        <v>229</v>
      </c>
    </row>
    <row r="261" spans="7:16" ht="12.75">
      <c r="G261" s="58"/>
      <c r="H261" s="58"/>
      <c r="I261" s="58"/>
      <c r="J261" s="58"/>
      <c r="K261" s="163"/>
      <c r="L261" s="58"/>
      <c r="M261" s="58"/>
      <c r="N261" s="58"/>
      <c r="O261" s="58"/>
      <c r="P261" s="58"/>
    </row>
    <row r="262" spans="7:16" ht="12.75">
      <c r="G262" s="58"/>
      <c r="H262" s="58"/>
      <c r="I262" s="58"/>
      <c r="J262" s="58"/>
      <c r="K262" s="163"/>
      <c r="L262" s="58"/>
      <c r="M262" s="58"/>
      <c r="N262" s="58"/>
      <c r="O262" s="58"/>
      <c r="P262" s="58"/>
    </row>
    <row r="263" spans="1:25" s="71" customFormat="1" ht="43.5" customHeight="1">
      <c r="A263" s="73" t="s">
        <v>230</v>
      </c>
      <c r="B263" s="73" t="s">
        <v>129</v>
      </c>
      <c r="C263" s="73">
        <v>1</v>
      </c>
      <c r="D263" s="73">
        <v>9</v>
      </c>
      <c r="E263" s="73">
        <v>5</v>
      </c>
      <c r="F263" s="100">
        <v>0</v>
      </c>
      <c r="G263" s="58"/>
      <c r="H263" s="58"/>
      <c r="I263" s="101"/>
      <c r="J263" s="101"/>
      <c r="K263" s="164"/>
      <c r="L263" s="102"/>
      <c r="M263" s="103"/>
      <c r="N263" s="103"/>
      <c r="O263" s="104"/>
      <c r="P263" s="94"/>
      <c r="Q263" s="57"/>
      <c r="R263" s="57"/>
      <c r="S263" s="57"/>
      <c r="T263" s="57"/>
      <c r="U263" s="57"/>
      <c r="V263" s="57"/>
      <c r="W263" s="57"/>
      <c r="X263" s="57"/>
      <c r="Y263" s="57"/>
    </row>
    <row r="264" spans="1:25" s="71" customFormat="1" ht="15">
      <c r="A264" s="73" t="s">
        <v>230</v>
      </c>
      <c r="B264" s="73" t="s">
        <v>129</v>
      </c>
      <c r="C264" s="73">
        <v>5</v>
      </c>
      <c r="D264" s="73">
        <v>2</v>
      </c>
      <c r="E264" s="73">
        <v>1</v>
      </c>
      <c r="F264" s="100">
        <v>0</v>
      </c>
      <c r="G264" s="58"/>
      <c r="H264" s="58"/>
      <c r="I264" s="101"/>
      <c r="J264" s="101"/>
      <c r="K264" s="164"/>
      <c r="L264" s="103"/>
      <c r="M264" s="103"/>
      <c r="N264" s="103"/>
      <c r="O264" s="104"/>
      <c r="P264" s="94"/>
      <c r="Q264" s="57"/>
      <c r="R264" s="57"/>
      <c r="S264" s="57"/>
      <c r="T264" s="57"/>
      <c r="U264" s="57"/>
      <c r="V264" s="57"/>
      <c r="W264" s="57"/>
      <c r="X264" s="57"/>
      <c r="Y264" s="57"/>
    </row>
    <row r="320" ht="12.75">
      <c r="A320" s="2" t="s">
        <v>228</v>
      </c>
    </row>
    <row r="321" ht="12.75">
      <c r="A321" s="2" t="s">
        <v>229</v>
      </c>
    </row>
  </sheetData>
  <sheetProtection/>
  <mergeCells count="19">
    <mergeCell ref="A60:H60"/>
    <mergeCell ref="B68:I68"/>
    <mergeCell ref="M1:P1"/>
    <mergeCell ref="D3:K3"/>
    <mergeCell ref="D6:K6"/>
    <mergeCell ref="K8:N9"/>
    <mergeCell ref="O8:P9"/>
    <mergeCell ref="B47:H47"/>
    <mergeCell ref="C9:C10"/>
    <mergeCell ref="D9:G9"/>
    <mergeCell ref="G4:J4"/>
    <mergeCell ref="E2:J2"/>
    <mergeCell ref="A8:G8"/>
    <mergeCell ref="H9:H10"/>
    <mergeCell ref="A9:B10"/>
    <mergeCell ref="F10:G10"/>
    <mergeCell ref="I8:I10"/>
    <mergeCell ref="J8:J10"/>
    <mergeCell ref="A6:C6"/>
  </mergeCells>
  <printOptions/>
  <pageMargins left="0.88" right="0.1968503937007874" top="0.984251968503937" bottom="0.78" header="0.5118110236220472" footer="0.5118110236220472"/>
  <pageSetup firstPageNumber="1" useFirstPageNumber="1" horizontalDpi="600" verticalDpi="600" orientation="landscape" paperSize="9" scale="61" r:id="rId1"/>
  <headerFooter alignWithMargins="0">
    <oddHeader>&amp;C&amp;P</oddHeader>
  </headerFooter>
  <rowBreaks count="1" manualBreakCount="1">
    <brk id="78" max="255" man="1"/>
  </rowBreaks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P229"/>
  <sheetViews>
    <sheetView tabSelected="1" view="pageBreakPreview" zoomScale="85" zoomScaleSheetLayoutView="85" zoomScalePageLayoutView="0" workbookViewId="0" topLeftCell="D1">
      <selection activeCell="M1" sqref="M1:P1"/>
    </sheetView>
  </sheetViews>
  <sheetFormatPr defaultColWidth="9.00390625" defaultRowHeight="12.75"/>
  <cols>
    <col min="1" max="1" width="5.00390625" style="58" customWidth="1"/>
    <col min="2" max="2" width="4.125" style="58" customWidth="1"/>
    <col min="3" max="3" width="6.25390625" style="58" customWidth="1"/>
    <col min="4" max="4" width="5.25390625" style="58" customWidth="1"/>
    <col min="5" max="5" width="6.25390625" style="58" customWidth="1"/>
    <col min="6" max="6" width="5.25390625" style="58" customWidth="1"/>
    <col min="7" max="7" width="4.375" style="58" customWidth="1"/>
    <col min="8" max="8" width="10.125" style="58" customWidth="1"/>
    <col min="9" max="9" width="71.75390625" style="58" customWidth="1"/>
    <col min="10" max="10" width="10.25390625" style="58" customWidth="1"/>
    <col min="11" max="11" width="11.75390625" style="58" customWidth="1"/>
    <col min="12" max="12" width="13.00390625" style="58" customWidth="1"/>
    <col min="13" max="13" width="12.875" style="58" customWidth="1"/>
    <col min="14" max="14" width="13.625" style="58" customWidth="1"/>
    <col min="15" max="15" width="12.125" style="58" customWidth="1"/>
    <col min="16" max="16" width="10.375" style="58" customWidth="1"/>
    <col min="17" max="18" width="10.875" style="58" bestFit="1" customWidth="1"/>
    <col min="19" max="16384" width="9.125" style="58" customWidth="1"/>
  </cols>
  <sheetData>
    <row r="1" spans="1:16" ht="13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9"/>
      <c r="L1" s="14"/>
      <c r="M1" s="285" t="s">
        <v>401</v>
      </c>
      <c r="N1" s="285"/>
      <c r="O1" s="286"/>
      <c r="P1" s="286"/>
    </row>
    <row r="2" spans="1:16" ht="18.75">
      <c r="A2" s="14"/>
      <c r="B2" s="14"/>
      <c r="C2" s="279" t="s">
        <v>159</v>
      </c>
      <c r="D2" s="280"/>
      <c r="E2" s="280"/>
      <c r="F2" s="280"/>
      <c r="G2" s="280"/>
      <c r="H2" s="280"/>
      <c r="I2" s="280"/>
      <c r="J2" s="280"/>
      <c r="K2" s="280"/>
      <c r="L2" s="14"/>
      <c r="M2" s="170"/>
      <c r="N2" s="170"/>
      <c r="O2" s="170"/>
      <c r="P2" s="14"/>
    </row>
    <row r="3" spans="1:16" ht="18.75">
      <c r="A3" s="14"/>
      <c r="B3" s="14"/>
      <c r="C3" s="279" t="s">
        <v>63</v>
      </c>
      <c r="D3" s="284"/>
      <c r="E3" s="284"/>
      <c r="F3" s="284"/>
      <c r="G3" s="284"/>
      <c r="H3" s="284"/>
      <c r="I3" s="284"/>
      <c r="J3" s="284"/>
      <c r="K3" s="284"/>
      <c r="L3" s="14"/>
      <c r="M3" s="170"/>
      <c r="N3" s="170"/>
      <c r="O3" s="170"/>
      <c r="P3" s="14"/>
    </row>
    <row r="4" spans="1:16" ht="12.75">
      <c r="A4" s="14"/>
      <c r="B4" s="14"/>
      <c r="C4" s="281"/>
      <c r="D4" s="280"/>
      <c r="E4" s="280"/>
      <c r="F4" s="280"/>
      <c r="G4" s="280"/>
      <c r="H4" s="280"/>
      <c r="I4" s="280"/>
      <c r="J4" s="280"/>
      <c r="K4" s="280"/>
      <c r="L4" s="14"/>
      <c r="M4" s="170"/>
      <c r="N4" s="170"/>
      <c r="O4" s="170"/>
      <c r="P4" s="14"/>
    </row>
    <row r="5" spans="1:16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71"/>
      <c r="L5" s="171"/>
      <c r="M5" s="171"/>
      <c r="N5" s="171"/>
      <c r="O5" s="170"/>
      <c r="P5" s="14"/>
    </row>
    <row r="6" spans="1:16" ht="42.75" customHeight="1">
      <c r="A6" s="295"/>
      <c r="B6" s="295"/>
      <c r="C6" s="295"/>
      <c r="D6" s="282" t="s">
        <v>367</v>
      </c>
      <c r="E6" s="282"/>
      <c r="F6" s="282"/>
      <c r="G6" s="282"/>
      <c r="H6" s="282"/>
      <c r="I6" s="282"/>
      <c r="J6" s="282"/>
      <c r="K6" s="283"/>
      <c r="L6" s="284"/>
      <c r="M6" s="284"/>
      <c r="N6" s="170"/>
      <c r="O6" s="170"/>
      <c r="P6" s="14"/>
    </row>
    <row r="7" spans="1:16" ht="18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71"/>
      <c r="L7" s="171"/>
      <c r="M7" s="171"/>
      <c r="N7" s="171"/>
      <c r="O7" s="170"/>
      <c r="P7" s="14"/>
    </row>
    <row r="8" spans="1:16" ht="59.25" customHeight="1">
      <c r="A8" s="246" t="s">
        <v>104</v>
      </c>
      <c r="B8" s="247"/>
      <c r="C8" s="247"/>
      <c r="D8" s="247"/>
      <c r="E8" s="247"/>
      <c r="F8" s="247"/>
      <c r="G8" s="248"/>
      <c r="H8" s="172" t="s">
        <v>139</v>
      </c>
      <c r="I8" s="233" t="s">
        <v>106</v>
      </c>
      <c r="J8" s="226" t="s">
        <v>107</v>
      </c>
      <c r="K8" s="289" t="s">
        <v>108</v>
      </c>
      <c r="L8" s="290"/>
      <c r="M8" s="290"/>
      <c r="N8" s="291"/>
      <c r="O8" s="237" t="s">
        <v>111</v>
      </c>
      <c r="P8" s="223"/>
    </row>
    <row r="9" spans="1:16" ht="12.75" customHeight="1">
      <c r="A9" s="251" t="s">
        <v>98</v>
      </c>
      <c r="B9" s="252"/>
      <c r="C9" s="226" t="s">
        <v>99</v>
      </c>
      <c r="D9" s="228" t="s">
        <v>100</v>
      </c>
      <c r="E9" s="229"/>
      <c r="F9" s="229"/>
      <c r="G9" s="230"/>
      <c r="H9" s="249" t="s">
        <v>292</v>
      </c>
      <c r="I9" s="234"/>
      <c r="J9" s="236"/>
      <c r="K9" s="292"/>
      <c r="L9" s="293"/>
      <c r="M9" s="293"/>
      <c r="N9" s="294"/>
      <c r="O9" s="238"/>
      <c r="P9" s="225"/>
    </row>
    <row r="10" spans="1:16" ht="77.25" customHeight="1">
      <c r="A10" s="253"/>
      <c r="B10" s="254"/>
      <c r="C10" s="227"/>
      <c r="D10" s="125" t="s">
        <v>101</v>
      </c>
      <c r="E10" s="91" t="s">
        <v>102</v>
      </c>
      <c r="F10" s="287" t="s">
        <v>140</v>
      </c>
      <c r="G10" s="288"/>
      <c r="H10" s="250"/>
      <c r="I10" s="235"/>
      <c r="J10" s="227"/>
      <c r="K10" s="173">
        <v>2014</v>
      </c>
      <c r="L10" s="173">
        <v>2015</v>
      </c>
      <c r="M10" s="174">
        <v>2016</v>
      </c>
      <c r="N10" s="174" t="s">
        <v>97</v>
      </c>
      <c r="O10" s="74" t="s">
        <v>109</v>
      </c>
      <c r="P10" s="91" t="s">
        <v>110</v>
      </c>
    </row>
    <row r="11" spans="1:16" ht="12.75">
      <c r="A11" s="92">
        <v>1</v>
      </c>
      <c r="B11" s="92">
        <v>2</v>
      </c>
      <c r="C11" s="92">
        <v>3</v>
      </c>
      <c r="D11" s="92">
        <v>4</v>
      </c>
      <c r="E11" s="92">
        <v>5</v>
      </c>
      <c r="F11" s="92">
        <v>6</v>
      </c>
      <c r="G11" s="92">
        <v>7</v>
      </c>
      <c r="H11" s="92">
        <v>8</v>
      </c>
      <c r="I11" s="92">
        <v>9</v>
      </c>
      <c r="J11" s="92">
        <v>10</v>
      </c>
      <c r="K11" s="92">
        <v>11</v>
      </c>
      <c r="L11" s="92">
        <v>12</v>
      </c>
      <c r="M11" s="92">
        <v>13</v>
      </c>
      <c r="N11" s="92">
        <v>14</v>
      </c>
      <c r="O11" s="92">
        <v>15</v>
      </c>
      <c r="P11" s="92">
        <v>16</v>
      </c>
    </row>
    <row r="12" spans="1:16" ht="28.5">
      <c r="A12" s="175" t="s">
        <v>230</v>
      </c>
      <c r="B12" s="175" t="s">
        <v>129</v>
      </c>
      <c r="C12" s="175">
        <v>0</v>
      </c>
      <c r="D12" s="175">
        <v>0</v>
      </c>
      <c r="E12" s="175">
        <v>0</v>
      </c>
      <c r="F12" s="175">
        <v>0</v>
      </c>
      <c r="G12" s="175">
        <v>0</v>
      </c>
      <c r="H12" s="175"/>
      <c r="I12" s="176" t="s">
        <v>381</v>
      </c>
      <c r="J12" s="177" t="s">
        <v>116</v>
      </c>
      <c r="K12" s="178">
        <f>K22+K41+K89+K136+K153</f>
        <v>789918.8999999999</v>
      </c>
      <c r="L12" s="178">
        <f>L22+L41+L89+L136+L153</f>
        <v>602688</v>
      </c>
      <c r="M12" s="178">
        <f>M22+M41+M89+M136+M153</f>
        <v>450958</v>
      </c>
      <c r="N12" s="178">
        <f>N22+N41+N89+N136+N153</f>
        <v>355971.7</v>
      </c>
      <c r="O12" s="178">
        <f>SUM(K12:N12)</f>
        <v>2199536.6</v>
      </c>
      <c r="P12" s="175">
        <v>2017</v>
      </c>
    </row>
    <row r="13" spans="1:16" ht="15">
      <c r="A13" s="60"/>
      <c r="B13" s="60"/>
      <c r="C13" s="60"/>
      <c r="D13" s="60"/>
      <c r="E13" s="60"/>
      <c r="F13" s="60"/>
      <c r="G13" s="60"/>
      <c r="H13" s="60">
        <v>1</v>
      </c>
      <c r="I13" s="179" t="s">
        <v>33</v>
      </c>
      <c r="J13" s="29" t="s">
        <v>116</v>
      </c>
      <c r="K13" s="180">
        <f>K42+K137+K154</f>
        <v>75383.4</v>
      </c>
      <c r="L13" s="180">
        <v>6793</v>
      </c>
      <c r="M13" s="180">
        <v>6943.6</v>
      </c>
      <c r="N13" s="180">
        <v>6861.8</v>
      </c>
      <c r="O13" s="180">
        <f>SUM(K13:N13)</f>
        <v>95981.8</v>
      </c>
      <c r="P13" s="60"/>
    </row>
    <row r="14" spans="1:16" ht="15">
      <c r="A14" s="60"/>
      <c r="B14" s="60"/>
      <c r="C14" s="60"/>
      <c r="D14" s="60"/>
      <c r="E14" s="60"/>
      <c r="F14" s="60"/>
      <c r="G14" s="60"/>
      <c r="H14" s="60">
        <v>2</v>
      </c>
      <c r="I14" s="179" t="s">
        <v>34</v>
      </c>
      <c r="J14" s="29" t="s">
        <v>116</v>
      </c>
      <c r="K14" s="180">
        <f>K23+K43+K138+K155</f>
        <v>213907.6</v>
      </c>
      <c r="L14" s="180">
        <v>90824.4</v>
      </c>
      <c r="M14" s="180">
        <v>7051.7</v>
      </c>
      <c r="N14" s="180">
        <v>66102.5</v>
      </c>
      <c r="O14" s="180">
        <f>SUM(K14:N14)</f>
        <v>377886.2</v>
      </c>
      <c r="P14" s="60"/>
    </row>
    <row r="15" spans="1:16" ht="15">
      <c r="A15" s="60"/>
      <c r="B15" s="60"/>
      <c r="C15" s="60"/>
      <c r="D15" s="60"/>
      <c r="E15" s="60"/>
      <c r="F15" s="60"/>
      <c r="G15" s="60"/>
      <c r="H15" s="60">
        <v>3</v>
      </c>
      <c r="I15" s="179" t="s">
        <v>35</v>
      </c>
      <c r="J15" s="29" t="s">
        <v>116</v>
      </c>
      <c r="K15" s="180">
        <f>K24+K44+K89+K139+K156</f>
        <v>252210.6</v>
      </c>
      <c r="L15" s="180">
        <v>505070.6</v>
      </c>
      <c r="M15" s="180">
        <v>436962.7</v>
      </c>
      <c r="N15" s="180">
        <v>283007.4</v>
      </c>
      <c r="O15" s="180">
        <f>SUM(K15:N15)</f>
        <v>1477251.2999999998</v>
      </c>
      <c r="P15" s="60"/>
    </row>
    <row r="16" spans="1:16" ht="15">
      <c r="A16" s="60"/>
      <c r="B16" s="60"/>
      <c r="C16" s="60"/>
      <c r="D16" s="60"/>
      <c r="E16" s="60"/>
      <c r="F16" s="60"/>
      <c r="G16" s="60"/>
      <c r="H16" s="60" t="s">
        <v>290</v>
      </c>
      <c r="I16" s="179" t="s">
        <v>36</v>
      </c>
      <c r="J16" s="29" t="s">
        <v>116</v>
      </c>
      <c r="K16" s="180">
        <f>K25+K157</f>
        <v>248417.30000000002</v>
      </c>
      <c r="L16" s="180">
        <v>0</v>
      </c>
      <c r="M16" s="180">
        <v>0</v>
      </c>
      <c r="N16" s="180">
        <v>0</v>
      </c>
      <c r="O16" s="180">
        <f>SUM(K16:N16)</f>
        <v>248417.30000000002</v>
      </c>
      <c r="P16" s="60"/>
    </row>
    <row r="17" spans="1:16" ht="30">
      <c r="A17" s="60" t="s">
        <v>230</v>
      </c>
      <c r="B17" s="60" t="s">
        <v>129</v>
      </c>
      <c r="C17" s="60">
        <v>0</v>
      </c>
      <c r="D17" s="60">
        <v>1</v>
      </c>
      <c r="E17" s="60">
        <v>0</v>
      </c>
      <c r="F17" s="60">
        <v>0</v>
      </c>
      <c r="G17" s="60">
        <v>0</v>
      </c>
      <c r="H17" s="60"/>
      <c r="I17" s="179" t="s">
        <v>95</v>
      </c>
      <c r="J17" s="29" t="s">
        <v>116</v>
      </c>
      <c r="K17" s="180">
        <f>K12</f>
        <v>789918.8999999999</v>
      </c>
      <c r="L17" s="180">
        <f>L12</f>
        <v>602688</v>
      </c>
      <c r="M17" s="180">
        <f>M12</f>
        <v>450958</v>
      </c>
      <c r="N17" s="180">
        <f>N12</f>
        <v>355971.7</v>
      </c>
      <c r="O17" s="180">
        <f>O12</f>
        <v>2199536.6</v>
      </c>
      <c r="P17" s="60">
        <v>2017</v>
      </c>
    </row>
    <row r="18" spans="1:16" ht="15">
      <c r="A18" s="60" t="s">
        <v>230</v>
      </c>
      <c r="B18" s="60" t="s">
        <v>129</v>
      </c>
      <c r="C18" s="60">
        <v>0</v>
      </c>
      <c r="D18" s="60">
        <v>1</v>
      </c>
      <c r="E18" s="60">
        <v>0</v>
      </c>
      <c r="F18" s="60">
        <v>0</v>
      </c>
      <c r="G18" s="60">
        <v>0</v>
      </c>
      <c r="H18" s="60"/>
      <c r="I18" s="179" t="s">
        <v>261</v>
      </c>
      <c r="J18" s="29" t="s">
        <v>113</v>
      </c>
      <c r="K18" s="181">
        <v>15895</v>
      </c>
      <c r="L18" s="182">
        <v>38011.9</v>
      </c>
      <c r="M18" s="182">
        <v>74881.1</v>
      </c>
      <c r="N18" s="182">
        <v>50384.7</v>
      </c>
      <c r="O18" s="183">
        <f>SUM(K18:N18)</f>
        <v>179172.7</v>
      </c>
      <c r="P18" s="60">
        <v>2017</v>
      </c>
    </row>
    <row r="19" spans="1:16" ht="30">
      <c r="A19" s="60" t="s">
        <v>230</v>
      </c>
      <c r="B19" s="60" t="s">
        <v>129</v>
      </c>
      <c r="C19" s="60">
        <v>0</v>
      </c>
      <c r="D19" s="60">
        <v>1</v>
      </c>
      <c r="E19" s="60">
        <v>0</v>
      </c>
      <c r="F19" s="60">
        <v>0</v>
      </c>
      <c r="G19" s="60">
        <v>0</v>
      </c>
      <c r="H19" s="60"/>
      <c r="I19" s="179" t="s">
        <v>32</v>
      </c>
      <c r="J19" s="29" t="s">
        <v>156</v>
      </c>
      <c r="K19" s="184">
        <v>25.84</v>
      </c>
      <c r="L19" s="184">
        <v>26.14</v>
      </c>
      <c r="M19" s="184">
        <v>26.51</v>
      </c>
      <c r="N19" s="184">
        <v>26.64</v>
      </c>
      <c r="O19" s="185">
        <v>26.64</v>
      </c>
      <c r="P19" s="110">
        <v>2017</v>
      </c>
    </row>
    <row r="20" spans="1:16" ht="30">
      <c r="A20" s="60" t="s">
        <v>230</v>
      </c>
      <c r="B20" s="60" t="s">
        <v>129</v>
      </c>
      <c r="C20" s="60">
        <v>0</v>
      </c>
      <c r="D20" s="60">
        <v>1</v>
      </c>
      <c r="E20" s="60">
        <v>0</v>
      </c>
      <c r="F20" s="60">
        <v>0</v>
      </c>
      <c r="G20" s="60">
        <v>0</v>
      </c>
      <c r="H20" s="60"/>
      <c r="I20" s="179" t="s">
        <v>365</v>
      </c>
      <c r="J20" s="29" t="s">
        <v>157</v>
      </c>
      <c r="K20" s="186">
        <v>1.45</v>
      </c>
      <c r="L20" s="186">
        <v>1.44</v>
      </c>
      <c r="M20" s="186">
        <v>1.43</v>
      </c>
      <c r="N20" s="186">
        <v>1.43</v>
      </c>
      <c r="O20" s="186">
        <v>1.43</v>
      </c>
      <c r="P20" s="60">
        <v>2017</v>
      </c>
    </row>
    <row r="21" spans="1:16" ht="60">
      <c r="A21" s="60" t="s">
        <v>230</v>
      </c>
      <c r="B21" s="60" t="s">
        <v>129</v>
      </c>
      <c r="C21" s="60">
        <v>0</v>
      </c>
      <c r="D21" s="60">
        <v>1</v>
      </c>
      <c r="E21" s="60">
        <v>0</v>
      </c>
      <c r="F21" s="60">
        <v>0</v>
      </c>
      <c r="G21" s="60">
        <v>0</v>
      </c>
      <c r="H21" s="60"/>
      <c r="I21" s="179" t="s">
        <v>27</v>
      </c>
      <c r="J21" s="29" t="s">
        <v>157</v>
      </c>
      <c r="K21" s="187">
        <v>0.73</v>
      </c>
      <c r="L21" s="187">
        <v>0.73</v>
      </c>
      <c r="M21" s="187">
        <v>0.76</v>
      </c>
      <c r="N21" s="187">
        <v>0.76</v>
      </c>
      <c r="O21" s="187">
        <v>0.76</v>
      </c>
      <c r="P21" s="60">
        <v>2017</v>
      </c>
    </row>
    <row r="22" spans="1:16" ht="47.25" customHeight="1">
      <c r="A22" s="175" t="s">
        <v>230</v>
      </c>
      <c r="B22" s="175" t="s">
        <v>129</v>
      </c>
      <c r="C22" s="175">
        <v>1</v>
      </c>
      <c r="D22" s="175">
        <v>0</v>
      </c>
      <c r="E22" s="175">
        <v>0</v>
      </c>
      <c r="F22" s="175">
        <v>0</v>
      </c>
      <c r="G22" s="175">
        <v>0</v>
      </c>
      <c r="H22" s="175"/>
      <c r="I22" s="176" t="s">
        <v>276</v>
      </c>
      <c r="J22" s="188" t="s">
        <v>116</v>
      </c>
      <c r="K22" s="189">
        <f>K26</f>
        <v>387111.89999999997</v>
      </c>
      <c r="L22" s="189">
        <f>L26</f>
        <v>210785</v>
      </c>
      <c r="M22" s="189">
        <f>M26</f>
        <v>152039.80000000002</v>
      </c>
      <c r="N22" s="189">
        <f>N26</f>
        <v>201886.40000000002</v>
      </c>
      <c r="O22" s="189">
        <f>SUM(K22:N22)</f>
        <v>951823.1</v>
      </c>
      <c r="P22" s="175">
        <v>2017</v>
      </c>
    </row>
    <row r="23" spans="1:16" ht="15">
      <c r="A23" s="175"/>
      <c r="B23" s="175"/>
      <c r="C23" s="175"/>
      <c r="D23" s="175"/>
      <c r="E23" s="175"/>
      <c r="F23" s="175"/>
      <c r="G23" s="175"/>
      <c r="H23" s="60">
        <v>2</v>
      </c>
      <c r="I23" s="179" t="s">
        <v>34</v>
      </c>
      <c r="J23" s="29" t="s">
        <v>116</v>
      </c>
      <c r="K23" s="190">
        <f>K32+K34</f>
        <v>78041.6</v>
      </c>
      <c r="L23" s="190">
        <v>0</v>
      </c>
      <c r="M23" s="190">
        <v>0</v>
      </c>
      <c r="N23" s="190">
        <v>0</v>
      </c>
      <c r="O23" s="190">
        <f>SUM(K23:N23)</f>
        <v>78041.6</v>
      </c>
      <c r="P23" s="60"/>
    </row>
    <row r="24" spans="1:16" ht="15">
      <c r="A24" s="175"/>
      <c r="B24" s="175"/>
      <c r="C24" s="175"/>
      <c r="D24" s="175"/>
      <c r="E24" s="175"/>
      <c r="F24" s="175"/>
      <c r="G24" s="175"/>
      <c r="H24" s="60">
        <v>3</v>
      </c>
      <c r="I24" s="179" t="s">
        <v>35</v>
      </c>
      <c r="J24" s="29" t="s">
        <v>116</v>
      </c>
      <c r="K24" s="190">
        <f>K30+K31+K39</f>
        <v>63947.4</v>
      </c>
      <c r="L24" s="190">
        <v>210785</v>
      </c>
      <c r="M24" s="190">
        <v>152039.8</v>
      </c>
      <c r="N24" s="190">
        <v>201886.4</v>
      </c>
      <c r="O24" s="190">
        <f>SUM(K24:N24)</f>
        <v>628658.6</v>
      </c>
      <c r="P24" s="60"/>
    </row>
    <row r="25" spans="1:16" ht="15">
      <c r="A25" s="175"/>
      <c r="B25" s="175"/>
      <c r="C25" s="175"/>
      <c r="D25" s="175"/>
      <c r="E25" s="175"/>
      <c r="F25" s="175"/>
      <c r="G25" s="175"/>
      <c r="H25" s="60" t="s">
        <v>290</v>
      </c>
      <c r="I25" s="179" t="s">
        <v>36</v>
      </c>
      <c r="J25" s="29" t="s">
        <v>116</v>
      </c>
      <c r="K25" s="190">
        <f>K33+K35</f>
        <v>245122.90000000002</v>
      </c>
      <c r="L25" s="190">
        <v>0</v>
      </c>
      <c r="M25" s="190">
        <v>0</v>
      </c>
      <c r="N25" s="190">
        <v>0</v>
      </c>
      <c r="O25" s="190">
        <f>SUM(K25:N25)</f>
        <v>245122.90000000002</v>
      </c>
      <c r="P25" s="60"/>
    </row>
    <row r="26" spans="1:16" ht="15">
      <c r="A26" s="60" t="s">
        <v>230</v>
      </c>
      <c r="B26" s="60" t="s">
        <v>129</v>
      </c>
      <c r="C26" s="60">
        <v>1</v>
      </c>
      <c r="D26" s="60">
        <v>1</v>
      </c>
      <c r="E26" s="60">
        <v>1</v>
      </c>
      <c r="F26" s="60">
        <v>0</v>
      </c>
      <c r="G26" s="60">
        <v>0</v>
      </c>
      <c r="H26" s="60"/>
      <c r="I26" s="191" t="s">
        <v>264</v>
      </c>
      <c r="J26" s="29" t="s">
        <v>116</v>
      </c>
      <c r="K26" s="192">
        <f>K29+K39</f>
        <v>387111.89999999997</v>
      </c>
      <c r="L26" s="192">
        <f>L29+L39</f>
        <v>210785</v>
      </c>
      <c r="M26" s="192">
        <f>M29+M39</f>
        <v>152039.80000000002</v>
      </c>
      <c r="N26" s="192">
        <f>N29+N39</f>
        <v>201886.40000000002</v>
      </c>
      <c r="O26" s="193">
        <f>SUM(K26:N26)</f>
        <v>951823.1</v>
      </c>
      <c r="P26" s="60">
        <v>2017</v>
      </c>
    </row>
    <row r="27" spans="1:16" ht="45">
      <c r="A27" s="60" t="s">
        <v>230</v>
      </c>
      <c r="B27" s="60" t="s">
        <v>129</v>
      </c>
      <c r="C27" s="60">
        <v>1</v>
      </c>
      <c r="D27" s="60">
        <v>1</v>
      </c>
      <c r="E27" s="60">
        <v>1</v>
      </c>
      <c r="F27" s="60">
        <v>0</v>
      </c>
      <c r="G27" s="60">
        <v>0</v>
      </c>
      <c r="H27" s="60"/>
      <c r="I27" s="179" t="s">
        <v>384</v>
      </c>
      <c r="J27" s="29" t="s">
        <v>31</v>
      </c>
      <c r="K27" s="194">
        <v>0.017</v>
      </c>
      <c r="L27" s="194">
        <v>0.054</v>
      </c>
      <c r="M27" s="194">
        <v>0.1</v>
      </c>
      <c r="N27" s="194">
        <v>0.046</v>
      </c>
      <c r="O27" s="194">
        <v>0.046</v>
      </c>
      <c r="P27" s="60">
        <v>2017</v>
      </c>
    </row>
    <row r="28" spans="1:16" ht="45">
      <c r="A28" s="60" t="s">
        <v>230</v>
      </c>
      <c r="B28" s="60" t="s">
        <v>129</v>
      </c>
      <c r="C28" s="60">
        <v>1</v>
      </c>
      <c r="D28" s="60">
        <v>1</v>
      </c>
      <c r="E28" s="60">
        <v>1</v>
      </c>
      <c r="F28" s="60">
        <v>0</v>
      </c>
      <c r="G28" s="60">
        <v>0</v>
      </c>
      <c r="H28" s="60"/>
      <c r="I28" s="179" t="s">
        <v>141</v>
      </c>
      <c r="J28" s="29" t="s">
        <v>119</v>
      </c>
      <c r="K28" s="195">
        <v>0.09793485203321269</v>
      </c>
      <c r="L28" s="195">
        <v>0.27134790869437236</v>
      </c>
      <c r="M28" s="195">
        <v>0.5562579013906448</v>
      </c>
      <c r="N28" s="195">
        <v>0.5990484429065744</v>
      </c>
      <c r="O28" s="195">
        <v>0.5990484429065744</v>
      </c>
      <c r="P28" s="60">
        <v>2017</v>
      </c>
    </row>
    <row r="29" spans="1:16" ht="15">
      <c r="A29" s="60"/>
      <c r="B29" s="60"/>
      <c r="C29" s="60"/>
      <c r="D29" s="60"/>
      <c r="E29" s="60"/>
      <c r="F29" s="60"/>
      <c r="G29" s="60"/>
      <c r="H29" s="60"/>
      <c r="I29" s="191" t="s">
        <v>45</v>
      </c>
      <c r="J29" s="29" t="s">
        <v>116</v>
      </c>
      <c r="K29" s="180">
        <f>K30+K31+K32+K33+K34+K35</f>
        <v>377111.89999999997</v>
      </c>
      <c r="L29" s="180">
        <f>L30+L31</f>
        <v>200785</v>
      </c>
      <c r="M29" s="180">
        <f>M30+M31</f>
        <v>131813.2</v>
      </c>
      <c r="N29" s="180">
        <f>N30+N31</f>
        <v>191886.40000000002</v>
      </c>
      <c r="O29" s="180">
        <f>SUM(K29:N29)</f>
        <v>901596.4999999999</v>
      </c>
      <c r="P29" s="60">
        <v>2017</v>
      </c>
    </row>
    <row r="30" spans="1:16" ht="15">
      <c r="A30" s="60" t="s">
        <v>230</v>
      </c>
      <c r="B30" s="60" t="s">
        <v>129</v>
      </c>
      <c r="C30" s="60">
        <v>1</v>
      </c>
      <c r="D30" s="60">
        <v>1</v>
      </c>
      <c r="E30" s="60">
        <v>1</v>
      </c>
      <c r="F30" s="60">
        <v>0</v>
      </c>
      <c r="G30" s="60">
        <v>2</v>
      </c>
      <c r="H30" s="60">
        <v>3</v>
      </c>
      <c r="I30" s="191" t="s">
        <v>49</v>
      </c>
      <c r="J30" s="29" t="s">
        <v>116</v>
      </c>
      <c r="K30" s="180">
        <v>14621.1</v>
      </c>
      <c r="L30" s="196">
        <v>18949.6</v>
      </c>
      <c r="M30" s="180">
        <v>6398.7</v>
      </c>
      <c r="N30" s="180">
        <v>166293.2</v>
      </c>
      <c r="O30" s="180">
        <f aca="true" t="shared" si="0" ref="O30:O37">SUM(K30:N30)</f>
        <v>206262.6</v>
      </c>
      <c r="P30" s="60">
        <v>2017</v>
      </c>
    </row>
    <row r="31" spans="1:16" ht="45">
      <c r="A31" s="60" t="s">
        <v>230</v>
      </c>
      <c r="B31" s="60" t="s">
        <v>129</v>
      </c>
      <c r="C31" s="60">
        <v>8</v>
      </c>
      <c r="D31" s="60">
        <v>9</v>
      </c>
      <c r="E31" s="60">
        <v>6</v>
      </c>
      <c r="F31" s="60">
        <v>0</v>
      </c>
      <c r="G31" s="60">
        <v>2</v>
      </c>
      <c r="H31" s="60">
        <v>3</v>
      </c>
      <c r="I31" s="191" t="s">
        <v>62</v>
      </c>
      <c r="J31" s="29" t="s">
        <v>116</v>
      </c>
      <c r="K31" s="180">
        <v>39326.3</v>
      </c>
      <c r="L31" s="180">
        <v>181835.4</v>
      </c>
      <c r="M31" s="180">
        <v>125414.5</v>
      </c>
      <c r="N31" s="180">
        <v>25593.2</v>
      </c>
      <c r="O31" s="180">
        <f>SUM(K31:N31)</f>
        <v>372169.4</v>
      </c>
      <c r="P31" s="60">
        <v>2017</v>
      </c>
    </row>
    <row r="32" spans="1:16" ht="15">
      <c r="A32" s="60" t="s">
        <v>230</v>
      </c>
      <c r="B32" s="60" t="s">
        <v>129</v>
      </c>
      <c r="C32" s="60">
        <v>1</v>
      </c>
      <c r="D32" s="60">
        <v>9</v>
      </c>
      <c r="E32" s="60">
        <v>6</v>
      </c>
      <c r="F32" s="60">
        <v>0</v>
      </c>
      <c r="G32" s="60">
        <v>2</v>
      </c>
      <c r="H32" s="60">
        <v>2</v>
      </c>
      <c r="I32" s="191" t="s">
        <v>60</v>
      </c>
      <c r="J32" s="29" t="s">
        <v>116</v>
      </c>
      <c r="K32" s="180">
        <v>5359.6</v>
      </c>
      <c r="L32" s="180">
        <v>0</v>
      </c>
      <c r="M32" s="180">
        <v>0</v>
      </c>
      <c r="N32" s="180">
        <v>0</v>
      </c>
      <c r="O32" s="180">
        <f t="shared" si="0"/>
        <v>5359.6</v>
      </c>
      <c r="P32" s="60">
        <v>2014</v>
      </c>
    </row>
    <row r="33" spans="1:16" ht="30">
      <c r="A33" s="60" t="s">
        <v>230</v>
      </c>
      <c r="B33" s="60" t="s">
        <v>129</v>
      </c>
      <c r="C33" s="60">
        <v>1</v>
      </c>
      <c r="D33" s="60">
        <v>9</v>
      </c>
      <c r="E33" s="60">
        <v>5</v>
      </c>
      <c r="F33" s="60">
        <v>0</v>
      </c>
      <c r="G33" s="60">
        <v>2</v>
      </c>
      <c r="H33" s="60" t="s">
        <v>290</v>
      </c>
      <c r="I33" s="191" t="s">
        <v>61</v>
      </c>
      <c r="J33" s="29" t="s">
        <v>116</v>
      </c>
      <c r="K33" s="180">
        <v>192318.1</v>
      </c>
      <c r="L33" s="180">
        <v>0</v>
      </c>
      <c r="M33" s="180">
        <v>0</v>
      </c>
      <c r="N33" s="180">
        <v>0</v>
      </c>
      <c r="O33" s="180">
        <f t="shared" si="0"/>
        <v>192318.1</v>
      </c>
      <c r="P33" s="60">
        <v>2014</v>
      </c>
    </row>
    <row r="34" spans="1:16" ht="15">
      <c r="A34" s="60" t="s">
        <v>230</v>
      </c>
      <c r="B34" s="60" t="s">
        <v>129</v>
      </c>
      <c r="C34" s="60">
        <v>7</v>
      </c>
      <c r="D34" s="60">
        <v>9</v>
      </c>
      <c r="E34" s="60">
        <v>6</v>
      </c>
      <c r="F34" s="60">
        <v>0</v>
      </c>
      <c r="G34" s="60">
        <v>2</v>
      </c>
      <c r="H34" s="60">
        <v>2</v>
      </c>
      <c r="I34" s="191" t="s">
        <v>52</v>
      </c>
      <c r="J34" s="29" t="s">
        <v>116</v>
      </c>
      <c r="K34" s="193">
        <v>72682</v>
      </c>
      <c r="L34" s="193">
        <v>0</v>
      </c>
      <c r="M34" s="193">
        <v>0</v>
      </c>
      <c r="N34" s="193">
        <v>0</v>
      </c>
      <c r="O34" s="193">
        <f>SUM(K34:N34)</f>
        <v>72682</v>
      </c>
      <c r="P34" s="60">
        <v>2014</v>
      </c>
    </row>
    <row r="35" spans="1:16" ht="30">
      <c r="A35" s="60" t="s">
        <v>230</v>
      </c>
      <c r="B35" s="60" t="s">
        <v>129</v>
      </c>
      <c r="C35" s="60">
        <v>7</v>
      </c>
      <c r="D35" s="60">
        <v>9</v>
      </c>
      <c r="E35" s="60">
        <v>5</v>
      </c>
      <c r="F35" s="60">
        <v>0</v>
      </c>
      <c r="G35" s="60">
        <v>2</v>
      </c>
      <c r="H35" s="60" t="s">
        <v>290</v>
      </c>
      <c r="I35" s="191" t="s">
        <v>53</v>
      </c>
      <c r="J35" s="29" t="s">
        <v>116</v>
      </c>
      <c r="K35" s="193">
        <v>52804.8</v>
      </c>
      <c r="L35" s="193">
        <v>0</v>
      </c>
      <c r="M35" s="193">
        <v>0</v>
      </c>
      <c r="N35" s="193">
        <v>0</v>
      </c>
      <c r="O35" s="193">
        <f>SUM(K35:N35)</f>
        <v>52804.8</v>
      </c>
      <c r="P35" s="60">
        <v>2014</v>
      </c>
    </row>
    <row r="36" spans="1:16" ht="15">
      <c r="A36" s="60" t="s">
        <v>230</v>
      </c>
      <c r="B36" s="60" t="s">
        <v>129</v>
      </c>
      <c r="C36" s="60">
        <v>8</v>
      </c>
      <c r="D36" s="60">
        <v>9</v>
      </c>
      <c r="E36" s="60">
        <v>6</v>
      </c>
      <c r="F36" s="60">
        <v>0</v>
      </c>
      <c r="G36" s="60">
        <v>2</v>
      </c>
      <c r="H36" s="60">
        <v>2</v>
      </c>
      <c r="I36" s="191" t="s">
        <v>50</v>
      </c>
      <c r="J36" s="29" t="s">
        <v>116</v>
      </c>
      <c r="K36" s="180">
        <v>0</v>
      </c>
      <c r="L36" s="180">
        <v>0</v>
      </c>
      <c r="M36" s="180">
        <v>0</v>
      </c>
      <c r="N36" s="180">
        <v>0</v>
      </c>
      <c r="O36" s="180">
        <f t="shared" si="0"/>
        <v>0</v>
      </c>
      <c r="P36" s="60"/>
    </row>
    <row r="37" spans="1:16" ht="30">
      <c r="A37" s="60" t="s">
        <v>230</v>
      </c>
      <c r="B37" s="60" t="s">
        <v>129</v>
      </c>
      <c r="C37" s="60">
        <v>8</v>
      </c>
      <c r="D37" s="60">
        <v>9</v>
      </c>
      <c r="E37" s="60">
        <v>5</v>
      </c>
      <c r="F37" s="60">
        <v>0</v>
      </c>
      <c r="G37" s="60">
        <v>2</v>
      </c>
      <c r="H37" s="60" t="s">
        <v>290</v>
      </c>
      <c r="I37" s="191" t="s">
        <v>51</v>
      </c>
      <c r="J37" s="29" t="s">
        <v>116</v>
      </c>
      <c r="K37" s="180">
        <v>0</v>
      </c>
      <c r="L37" s="180">
        <v>0</v>
      </c>
      <c r="M37" s="180">
        <v>0</v>
      </c>
      <c r="N37" s="180">
        <v>0</v>
      </c>
      <c r="O37" s="180">
        <f t="shared" si="0"/>
        <v>0</v>
      </c>
      <c r="P37" s="60"/>
    </row>
    <row r="38" spans="1:16" ht="30">
      <c r="A38" s="60"/>
      <c r="B38" s="60"/>
      <c r="C38" s="60"/>
      <c r="D38" s="60"/>
      <c r="E38" s="60"/>
      <c r="F38" s="60"/>
      <c r="G38" s="60"/>
      <c r="H38" s="60"/>
      <c r="I38" s="191" t="s">
        <v>29</v>
      </c>
      <c r="J38" s="29" t="s">
        <v>113</v>
      </c>
      <c r="K38" s="180">
        <v>3167.1</v>
      </c>
      <c r="L38" s="180">
        <v>10048.4</v>
      </c>
      <c r="M38" s="180">
        <v>18607.1</v>
      </c>
      <c r="N38" s="180">
        <v>8550.3</v>
      </c>
      <c r="O38" s="180">
        <f aca="true" t="shared" si="1" ref="O38:O45">SUM(K38:N38)</f>
        <v>40372.899999999994</v>
      </c>
      <c r="P38" s="60">
        <v>2017</v>
      </c>
    </row>
    <row r="39" spans="1:16" ht="30">
      <c r="A39" s="60" t="s">
        <v>230</v>
      </c>
      <c r="B39" s="60" t="s">
        <v>129</v>
      </c>
      <c r="C39" s="60">
        <v>1</v>
      </c>
      <c r="D39" s="60">
        <v>1</v>
      </c>
      <c r="E39" s="60">
        <v>1</v>
      </c>
      <c r="F39" s="60">
        <v>0</v>
      </c>
      <c r="G39" s="60">
        <v>3</v>
      </c>
      <c r="H39" s="60">
        <v>3</v>
      </c>
      <c r="I39" s="179" t="s">
        <v>46</v>
      </c>
      <c r="J39" s="29" t="s">
        <v>116</v>
      </c>
      <c r="K39" s="193">
        <v>10000</v>
      </c>
      <c r="L39" s="193">
        <v>10000</v>
      </c>
      <c r="M39" s="193">
        <v>20226.6</v>
      </c>
      <c r="N39" s="193">
        <v>10000</v>
      </c>
      <c r="O39" s="180">
        <f t="shared" si="1"/>
        <v>50226.6</v>
      </c>
      <c r="P39" s="60">
        <v>2017</v>
      </c>
    </row>
    <row r="40" spans="1:16" ht="30">
      <c r="A40" s="60" t="s">
        <v>230</v>
      </c>
      <c r="B40" s="60" t="s">
        <v>129</v>
      </c>
      <c r="C40" s="60">
        <v>1</v>
      </c>
      <c r="D40" s="60">
        <v>1</v>
      </c>
      <c r="E40" s="60">
        <v>1</v>
      </c>
      <c r="F40" s="60">
        <v>0</v>
      </c>
      <c r="G40" s="60">
        <v>3</v>
      </c>
      <c r="H40" s="60"/>
      <c r="I40" s="191" t="s">
        <v>64</v>
      </c>
      <c r="J40" s="29" t="s">
        <v>117</v>
      </c>
      <c r="K40" s="193">
        <v>2</v>
      </c>
      <c r="L40" s="180">
        <v>3</v>
      </c>
      <c r="M40" s="180">
        <v>6</v>
      </c>
      <c r="N40" s="180">
        <v>3</v>
      </c>
      <c r="O40" s="180">
        <f t="shared" si="1"/>
        <v>14</v>
      </c>
      <c r="P40" s="60">
        <v>2017</v>
      </c>
    </row>
    <row r="41" spans="1:16" ht="30" customHeight="1">
      <c r="A41" s="175" t="s">
        <v>230</v>
      </c>
      <c r="B41" s="175" t="s">
        <v>129</v>
      </c>
      <c r="C41" s="175">
        <v>2</v>
      </c>
      <c r="D41" s="175">
        <v>0</v>
      </c>
      <c r="E41" s="175">
        <v>0</v>
      </c>
      <c r="F41" s="175">
        <v>0</v>
      </c>
      <c r="G41" s="175">
        <v>0</v>
      </c>
      <c r="H41" s="175"/>
      <c r="I41" s="176" t="s">
        <v>8</v>
      </c>
      <c r="J41" s="177" t="s">
        <v>116</v>
      </c>
      <c r="K41" s="189">
        <f>K45+K70</f>
        <v>130797.2</v>
      </c>
      <c r="L41" s="189">
        <f>L45+L70</f>
        <v>187789.09999999998</v>
      </c>
      <c r="M41" s="189">
        <f>M45+M70</f>
        <v>110611.8</v>
      </c>
      <c r="N41" s="189">
        <f>N45+N70</f>
        <v>8900</v>
      </c>
      <c r="O41" s="189">
        <f t="shared" si="1"/>
        <v>438098.1</v>
      </c>
      <c r="P41" s="175">
        <v>2017</v>
      </c>
    </row>
    <row r="42" spans="1:16" ht="16.5" customHeight="1">
      <c r="A42" s="175"/>
      <c r="B42" s="175"/>
      <c r="C42" s="175"/>
      <c r="D42" s="175"/>
      <c r="E42" s="175"/>
      <c r="F42" s="175"/>
      <c r="G42" s="175"/>
      <c r="H42" s="60">
        <v>1</v>
      </c>
      <c r="I42" s="179" t="s">
        <v>33</v>
      </c>
      <c r="J42" s="29" t="s">
        <v>116</v>
      </c>
      <c r="K42" s="193">
        <v>30000</v>
      </c>
      <c r="L42" s="193">
        <v>0</v>
      </c>
      <c r="M42" s="193">
        <v>0</v>
      </c>
      <c r="N42" s="193">
        <v>0</v>
      </c>
      <c r="O42" s="193">
        <f t="shared" si="1"/>
        <v>30000</v>
      </c>
      <c r="P42" s="175"/>
    </row>
    <row r="43" spans="1:16" ht="15">
      <c r="A43" s="175"/>
      <c r="B43" s="175"/>
      <c r="C43" s="175"/>
      <c r="D43" s="175"/>
      <c r="E43" s="175"/>
      <c r="F43" s="175"/>
      <c r="G43" s="175"/>
      <c r="H43" s="60">
        <v>2</v>
      </c>
      <c r="I43" s="179" t="s">
        <v>34</v>
      </c>
      <c r="J43" s="29" t="s">
        <v>116</v>
      </c>
      <c r="K43" s="193">
        <v>20000</v>
      </c>
      <c r="L43" s="193">
        <v>24721.9</v>
      </c>
      <c r="M43" s="193">
        <v>0</v>
      </c>
      <c r="N43" s="193">
        <v>0</v>
      </c>
      <c r="O43" s="193">
        <f t="shared" si="1"/>
        <v>44721.9</v>
      </c>
      <c r="P43" s="60"/>
    </row>
    <row r="44" spans="1:16" ht="15">
      <c r="A44" s="175"/>
      <c r="B44" s="175"/>
      <c r="C44" s="175"/>
      <c r="D44" s="175"/>
      <c r="E44" s="175"/>
      <c r="F44" s="175"/>
      <c r="G44" s="175"/>
      <c r="H44" s="60">
        <v>3</v>
      </c>
      <c r="I44" s="179" t="s">
        <v>35</v>
      </c>
      <c r="J44" s="29" t="s">
        <v>116</v>
      </c>
      <c r="K44" s="193">
        <f>K48+K52+K56+K58+K61+K74+K76+K79</f>
        <v>80797.2</v>
      </c>
      <c r="L44" s="193">
        <v>163067.2</v>
      </c>
      <c r="M44" s="193">
        <v>110611.8</v>
      </c>
      <c r="N44" s="193">
        <v>8900</v>
      </c>
      <c r="O44" s="193">
        <f t="shared" si="1"/>
        <v>363376.2</v>
      </c>
      <c r="P44" s="60"/>
    </row>
    <row r="45" spans="1:16" ht="15">
      <c r="A45" s="60" t="s">
        <v>230</v>
      </c>
      <c r="B45" s="60" t="s">
        <v>129</v>
      </c>
      <c r="C45" s="60">
        <v>2</v>
      </c>
      <c r="D45" s="60">
        <v>1</v>
      </c>
      <c r="E45" s="60">
        <v>2</v>
      </c>
      <c r="F45" s="60">
        <v>0</v>
      </c>
      <c r="G45" s="60">
        <v>0</v>
      </c>
      <c r="H45" s="60"/>
      <c r="I45" s="191" t="s">
        <v>26</v>
      </c>
      <c r="J45" s="29" t="s">
        <v>116</v>
      </c>
      <c r="K45" s="197">
        <f>K48+K52+K56+K58+K61+K63+K65+K67+K50</f>
        <v>65799</v>
      </c>
      <c r="L45" s="197">
        <f>L48+L52+L56+L58+L61+L63+L65+L67+L50</f>
        <v>113067.2</v>
      </c>
      <c r="M45" s="197">
        <f>M48+M52+M56+M58+M61+M63+M65+M67+M50</f>
        <v>110611.8</v>
      </c>
      <c r="N45" s="197">
        <f>N48+N52+N56+N58+N61+N63+N65+N67+N50</f>
        <v>8900</v>
      </c>
      <c r="O45" s="198">
        <f t="shared" si="1"/>
        <v>298378</v>
      </c>
      <c r="P45" s="60">
        <v>2017</v>
      </c>
    </row>
    <row r="46" spans="1:16" ht="30">
      <c r="A46" s="60" t="s">
        <v>230</v>
      </c>
      <c r="B46" s="60" t="s">
        <v>129</v>
      </c>
      <c r="C46" s="60">
        <v>2</v>
      </c>
      <c r="D46" s="60">
        <v>1</v>
      </c>
      <c r="E46" s="60">
        <v>1</v>
      </c>
      <c r="F46" s="60">
        <v>0</v>
      </c>
      <c r="G46" s="60">
        <v>0</v>
      </c>
      <c r="H46" s="60"/>
      <c r="I46" s="191" t="s">
        <v>68</v>
      </c>
      <c r="J46" s="199" t="s">
        <v>152</v>
      </c>
      <c r="K46" s="185">
        <v>7.31</v>
      </c>
      <c r="L46" s="185">
        <v>8.31</v>
      </c>
      <c r="M46" s="185">
        <v>8.32</v>
      </c>
      <c r="N46" s="185">
        <v>8.33</v>
      </c>
      <c r="O46" s="185">
        <v>8.33</v>
      </c>
      <c r="P46" s="110">
        <v>2017</v>
      </c>
    </row>
    <row r="47" spans="1:16" ht="30">
      <c r="A47" s="60" t="s">
        <v>230</v>
      </c>
      <c r="B47" s="60" t="s">
        <v>129</v>
      </c>
      <c r="C47" s="60">
        <v>2</v>
      </c>
      <c r="D47" s="60">
        <v>1</v>
      </c>
      <c r="E47" s="60">
        <v>1</v>
      </c>
      <c r="F47" s="60">
        <v>0</v>
      </c>
      <c r="G47" s="60">
        <v>0</v>
      </c>
      <c r="H47" s="60"/>
      <c r="I47" s="191" t="s">
        <v>374</v>
      </c>
      <c r="J47" s="199" t="s">
        <v>153</v>
      </c>
      <c r="K47" s="200">
        <v>0.524</v>
      </c>
      <c r="L47" s="186">
        <v>0.525</v>
      </c>
      <c r="M47" s="186">
        <v>0.526</v>
      </c>
      <c r="N47" s="186">
        <v>0.526</v>
      </c>
      <c r="O47" s="186">
        <v>0.526</v>
      </c>
      <c r="P47" s="110">
        <v>2017</v>
      </c>
    </row>
    <row r="48" spans="1:16" ht="30">
      <c r="A48" s="60" t="s">
        <v>230</v>
      </c>
      <c r="B48" s="60" t="s">
        <v>129</v>
      </c>
      <c r="C48" s="60">
        <v>2</v>
      </c>
      <c r="D48" s="60">
        <v>1</v>
      </c>
      <c r="E48" s="60">
        <v>2</v>
      </c>
      <c r="F48" s="60">
        <v>0</v>
      </c>
      <c r="G48" s="60">
        <v>9</v>
      </c>
      <c r="H48" s="60">
        <v>3</v>
      </c>
      <c r="I48" s="179" t="s">
        <v>385</v>
      </c>
      <c r="J48" s="29" t="s">
        <v>116</v>
      </c>
      <c r="K48" s="180">
        <v>12411.3</v>
      </c>
      <c r="L48" s="180">
        <v>0</v>
      </c>
      <c r="M48" s="180">
        <v>0</v>
      </c>
      <c r="N48" s="180">
        <v>0</v>
      </c>
      <c r="O48" s="180">
        <f>K48</f>
        <v>12411.3</v>
      </c>
      <c r="P48" s="60">
        <v>2014</v>
      </c>
    </row>
    <row r="49" spans="1:16" ht="15">
      <c r="A49" s="60" t="s">
        <v>230</v>
      </c>
      <c r="B49" s="60" t="s">
        <v>129</v>
      </c>
      <c r="C49" s="60">
        <v>2</v>
      </c>
      <c r="D49" s="60">
        <v>1</v>
      </c>
      <c r="E49" s="60">
        <v>2</v>
      </c>
      <c r="F49" s="60">
        <v>0</v>
      </c>
      <c r="G49" s="60">
        <v>9</v>
      </c>
      <c r="H49" s="60"/>
      <c r="I49" s="191" t="s">
        <v>359</v>
      </c>
      <c r="J49" s="29" t="s">
        <v>118</v>
      </c>
      <c r="K49" s="201">
        <v>318</v>
      </c>
      <c r="L49" s="201"/>
      <c r="M49" s="180"/>
      <c r="N49" s="193"/>
      <c r="O49" s="180">
        <f>SUM(K49:N49)</f>
        <v>318</v>
      </c>
      <c r="P49" s="60">
        <v>2014</v>
      </c>
    </row>
    <row r="50" spans="1:16" ht="15">
      <c r="A50" s="60" t="s">
        <v>230</v>
      </c>
      <c r="B50" s="60" t="s">
        <v>129</v>
      </c>
      <c r="C50" s="60">
        <v>2</v>
      </c>
      <c r="D50" s="60">
        <v>1</v>
      </c>
      <c r="E50" s="60">
        <v>1</v>
      </c>
      <c r="F50" s="60">
        <v>0</v>
      </c>
      <c r="G50" s="60">
        <v>1</v>
      </c>
      <c r="H50" s="60">
        <v>3</v>
      </c>
      <c r="I50" s="179" t="s">
        <v>386</v>
      </c>
      <c r="J50" s="29" t="s">
        <v>116</v>
      </c>
      <c r="K50" s="193">
        <v>0</v>
      </c>
      <c r="L50" s="193">
        <v>46556.3</v>
      </c>
      <c r="M50" s="180">
        <v>51332.5</v>
      </c>
      <c r="N50" s="193">
        <v>0</v>
      </c>
      <c r="O50" s="180">
        <f>SUM(K50:N50)</f>
        <v>97888.8</v>
      </c>
      <c r="P50" s="60">
        <v>2016</v>
      </c>
    </row>
    <row r="51" spans="1:16" ht="15">
      <c r="A51" s="60" t="s">
        <v>230</v>
      </c>
      <c r="B51" s="60" t="s">
        <v>129</v>
      </c>
      <c r="C51" s="60">
        <v>2</v>
      </c>
      <c r="D51" s="60">
        <v>1</v>
      </c>
      <c r="E51" s="60">
        <v>1</v>
      </c>
      <c r="F51" s="60">
        <v>0</v>
      </c>
      <c r="G51" s="60">
        <v>1</v>
      </c>
      <c r="H51" s="60"/>
      <c r="I51" s="191" t="s">
        <v>359</v>
      </c>
      <c r="J51" s="29" t="s">
        <v>118</v>
      </c>
      <c r="K51" s="201"/>
      <c r="L51" s="201">
        <v>5721.5</v>
      </c>
      <c r="M51" s="201">
        <v>6121.5</v>
      </c>
      <c r="N51" s="193"/>
      <c r="O51" s="180">
        <f>SUM(K51:N51)</f>
        <v>11843</v>
      </c>
      <c r="P51" s="60">
        <v>2016</v>
      </c>
    </row>
    <row r="52" spans="1:16" ht="30">
      <c r="A52" s="60" t="s">
        <v>230</v>
      </c>
      <c r="B52" s="60" t="s">
        <v>129</v>
      </c>
      <c r="C52" s="60">
        <v>2</v>
      </c>
      <c r="D52" s="60">
        <v>1</v>
      </c>
      <c r="E52" s="60">
        <v>2</v>
      </c>
      <c r="F52" s="60">
        <v>0</v>
      </c>
      <c r="G52" s="60">
        <v>8</v>
      </c>
      <c r="H52" s="60">
        <v>3</v>
      </c>
      <c r="I52" s="191" t="s">
        <v>387</v>
      </c>
      <c r="J52" s="29" t="s">
        <v>116</v>
      </c>
      <c r="K52" s="193">
        <v>394.6</v>
      </c>
      <c r="L52" s="180">
        <v>6900</v>
      </c>
      <c r="M52" s="202">
        <v>6900</v>
      </c>
      <c r="N52" s="202">
        <v>6900</v>
      </c>
      <c r="O52" s="180">
        <f>SUM(K52:N52)</f>
        <v>21094.6</v>
      </c>
      <c r="P52" s="60">
        <v>2017</v>
      </c>
    </row>
    <row r="53" spans="1:16" ht="15">
      <c r="A53" s="60" t="s">
        <v>230</v>
      </c>
      <c r="B53" s="60" t="s">
        <v>129</v>
      </c>
      <c r="C53" s="60">
        <v>2</v>
      </c>
      <c r="D53" s="60">
        <v>1</v>
      </c>
      <c r="E53" s="60">
        <v>2</v>
      </c>
      <c r="F53" s="60">
        <v>0</v>
      </c>
      <c r="G53" s="60">
        <v>8</v>
      </c>
      <c r="H53" s="60"/>
      <c r="I53" s="191" t="s">
        <v>363</v>
      </c>
      <c r="J53" s="133" t="s">
        <v>117</v>
      </c>
      <c r="K53" s="198">
        <v>1</v>
      </c>
      <c r="L53" s="180"/>
      <c r="M53" s="180"/>
      <c r="N53" s="180"/>
      <c r="O53" s="180">
        <v>1</v>
      </c>
      <c r="P53" s="60">
        <v>2014</v>
      </c>
    </row>
    <row r="54" spans="1:16" ht="15">
      <c r="A54" s="60" t="s">
        <v>230</v>
      </c>
      <c r="B54" s="60" t="s">
        <v>129</v>
      </c>
      <c r="C54" s="60">
        <v>2</v>
      </c>
      <c r="D54" s="60">
        <v>1</v>
      </c>
      <c r="E54" s="60">
        <v>2</v>
      </c>
      <c r="F54" s="60">
        <v>0</v>
      </c>
      <c r="G54" s="60">
        <v>8</v>
      </c>
      <c r="H54" s="60"/>
      <c r="I54" s="191" t="s">
        <v>69</v>
      </c>
      <c r="J54" s="50" t="s">
        <v>237</v>
      </c>
      <c r="K54" s="203"/>
      <c r="L54" s="180">
        <v>185.6</v>
      </c>
      <c r="M54" s="180"/>
      <c r="N54" s="180"/>
      <c r="O54" s="180">
        <v>185.6</v>
      </c>
      <c r="P54" s="60">
        <v>2015</v>
      </c>
    </row>
    <row r="55" spans="1:16" ht="15">
      <c r="A55" s="60" t="s">
        <v>230</v>
      </c>
      <c r="B55" s="60" t="s">
        <v>129</v>
      </c>
      <c r="C55" s="60">
        <v>2</v>
      </c>
      <c r="D55" s="60">
        <v>1</v>
      </c>
      <c r="E55" s="60">
        <v>2</v>
      </c>
      <c r="F55" s="60">
        <v>0</v>
      </c>
      <c r="G55" s="60">
        <v>8</v>
      </c>
      <c r="H55" s="60"/>
      <c r="I55" s="191" t="s">
        <v>70</v>
      </c>
      <c r="J55" s="50" t="s">
        <v>237</v>
      </c>
      <c r="K55" s="203"/>
      <c r="L55" s="180"/>
      <c r="M55" s="180">
        <v>1458</v>
      </c>
      <c r="N55" s="180">
        <v>1458</v>
      </c>
      <c r="O55" s="180">
        <v>2916</v>
      </c>
      <c r="P55" s="60">
        <v>2017</v>
      </c>
    </row>
    <row r="56" spans="1:16" ht="15">
      <c r="A56" s="60" t="s">
        <v>230</v>
      </c>
      <c r="B56" s="60" t="s">
        <v>129</v>
      </c>
      <c r="C56" s="60">
        <v>2</v>
      </c>
      <c r="D56" s="60">
        <v>1</v>
      </c>
      <c r="E56" s="60">
        <v>2</v>
      </c>
      <c r="F56" s="60">
        <v>0</v>
      </c>
      <c r="G56" s="60">
        <v>2</v>
      </c>
      <c r="H56" s="60">
        <v>3</v>
      </c>
      <c r="I56" s="179" t="s">
        <v>388</v>
      </c>
      <c r="J56" s="29" t="s">
        <v>116</v>
      </c>
      <c r="K56" s="193">
        <v>31081</v>
      </c>
      <c r="L56" s="193">
        <v>47390.9</v>
      </c>
      <c r="M56" s="193">
        <v>25119</v>
      </c>
      <c r="N56" s="193">
        <v>0</v>
      </c>
      <c r="O56" s="180">
        <f>SUM(K56:N56)</f>
        <v>103590.9</v>
      </c>
      <c r="P56" s="60">
        <v>2016</v>
      </c>
    </row>
    <row r="57" spans="1:16" ht="15">
      <c r="A57" s="60" t="s">
        <v>230</v>
      </c>
      <c r="B57" s="60" t="s">
        <v>129</v>
      </c>
      <c r="C57" s="60">
        <v>2</v>
      </c>
      <c r="D57" s="60">
        <v>1</v>
      </c>
      <c r="E57" s="60">
        <v>2</v>
      </c>
      <c r="F57" s="60">
        <v>0</v>
      </c>
      <c r="G57" s="60">
        <v>2</v>
      </c>
      <c r="H57" s="60">
        <v>3</v>
      </c>
      <c r="I57" s="191" t="s">
        <v>359</v>
      </c>
      <c r="J57" s="29" t="s">
        <v>118</v>
      </c>
      <c r="K57" s="193">
        <v>72.4</v>
      </c>
      <c r="L57" s="180">
        <v>112.1</v>
      </c>
      <c r="M57" s="180">
        <v>93.5</v>
      </c>
      <c r="N57" s="180"/>
      <c r="O57" s="180">
        <f>SUM(K57:N57)</f>
        <v>278</v>
      </c>
      <c r="P57" s="60">
        <v>2016</v>
      </c>
    </row>
    <row r="58" spans="1:16" ht="15">
      <c r="A58" s="60" t="s">
        <v>230</v>
      </c>
      <c r="B58" s="60" t="s">
        <v>129</v>
      </c>
      <c r="C58" s="60">
        <v>2</v>
      </c>
      <c r="D58" s="60">
        <v>1</v>
      </c>
      <c r="E58" s="60">
        <v>2</v>
      </c>
      <c r="F58" s="60">
        <v>0</v>
      </c>
      <c r="G58" s="60">
        <v>4</v>
      </c>
      <c r="H58" s="60">
        <v>3</v>
      </c>
      <c r="I58" s="179" t="s">
        <v>389</v>
      </c>
      <c r="J58" s="29" t="s">
        <v>116</v>
      </c>
      <c r="K58" s="193">
        <v>14362</v>
      </c>
      <c r="L58" s="204">
        <v>1720</v>
      </c>
      <c r="M58" s="193">
        <v>0</v>
      </c>
      <c r="N58" s="193">
        <v>0</v>
      </c>
      <c r="O58" s="180">
        <f>SUM(K58:N58)</f>
        <v>16082</v>
      </c>
      <c r="P58" s="60">
        <v>2015</v>
      </c>
    </row>
    <row r="59" spans="1:16" ht="15">
      <c r="A59" s="60" t="s">
        <v>230</v>
      </c>
      <c r="B59" s="60" t="s">
        <v>129</v>
      </c>
      <c r="C59" s="60">
        <v>2</v>
      </c>
      <c r="D59" s="60">
        <v>1</v>
      </c>
      <c r="E59" s="60">
        <v>2</v>
      </c>
      <c r="F59" s="60">
        <v>0</v>
      </c>
      <c r="G59" s="60">
        <v>4</v>
      </c>
      <c r="H59" s="60"/>
      <c r="I59" s="191" t="s">
        <v>41</v>
      </c>
      <c r="J59" s="29" t="s">
        <v>117</v>
      </c>
      <c r="K59" s="193">
        <v>3</v>
      </c>
      <c r="L59" s="180"/>
      <c r="M59" s="180"/>
      <c r="N59" s="180"/>
      <c r="O59" s="180">
        <f>SUM(K59:N59)</f>
        <v>3</v>
      </c>
      <c r="P59" s="60">
        <v>2014</v>
      </c>
    </row>
    <row r="60" spans="1:16" ht="15">
      <c r="A60" s="60" t="s">
        <v>230</v>
      </c>
      <c r="B60" s="60" t="s">
        <v>129</v>
      </c>
      <c r="C60" s="60">
        <v>2</v>
      </c>
      <c r="D60" s="60">
        <v>1</v>
      </c>
      <c r="E60" s="60">
        <v>2</v>
      </c>
      <c r="F60" s="60">
        <v>0</v>
      </c>
      <c r="G60" s="60">
        <v>4</v>
      </c>
      <c r="H60" s="60"/>
      <c r="I60" s="191" t="s">
        <v>223</v>
      </c>
      <c r="J60" s="29" t="s">
        <v>117</v>
      </c>
      <c r="K60" s="193"/>
      <c r="L60" s="180">
        <v>1</v>
      </c>
      <c r="M60" s="180"/>
      <c r="N60" s="180"/>
      <c r="O60" s="180">
        <v>1</v>
      </c>
      <c r="P60" s="60">
        <v>2015</v>
      </c>
    </row>
    <row r="61" spans="1:16" ht="30">
      <c r="A61" s="60" t="s">
        <v>230</v>
      </c>
      <c r="B61" s="60" t="s">
        <v>129</v>
      </c>
      <c r="C61" s="60">
        <v>2</v>
      </c>
      <c r="D61" s="60">
        <v>1</v>
      </c>
      <c r="E61" s="60">
        <v>2</v>
      </c>
      <c r="F61" s="60">
        <v>0</v>
      </c>
      <c r="G61" s="60">
        <v>5</v>
      </c>
      <c r="H61" s="60">
        <v>3</v>
      </c>
      <c r="I61" s="179" t="s">
        <v>390</v>
      </c>
      <c r="J61" s="29" t="s">
        <v>116</v>
      </c>
      <c r="K61" s="193">
        <v>7550.1</v>
      </c>
      <c r="L61" s="193">
        <v>0</v>
      </c>
      <c r="M61" s="193">
        <v>0</v>
      </c>
      <c r="N61" s="193">
        <v>0</v>
      </c>
      <c r="O61" s="180">
        <v>7550.1</v>
      </c>
      <c r="P61" s="60">
        <v>2014</v>
      </c>
    </row>
    <row r="62" spans="1:16" ht="15">
      <c r="A62" s="60" t="s">
        <v>230</v>
      </c>
      <c r="B62" s="60" t="s">
        <v>129</v>
      </c>
      <c r="C62" s="60">
        <v>2</v>
      </c>
      <c r="D62" s="60">
        <v>1</v>
      </c>
      <c r="E62" s="60">
        <v>2</v>
      </c>
      <c r="F62" s="60">
        <v>0</v>
      </c>
      <c r="G62" s="60">
        <v>5</v>
      </c>
      <c r="H62" s="60"/>
      <c r="I62" s="191" t="s">
        <v>364</v>
      </c>
      <c r="J62" s="29" t="s">
        <v>117</v>
      </c>
      <c r="K62" s="193">
        <v>1</v>
      </c>
      <c r="L62" s="180"/>
      <c r="M62" s="180"/>
      <c r="N62" s="180"/>
      <c r="O62" s="180">
        <v>1</v>
      </c>
      <c r="P62" s="60">
        <v>2014</v>
      </c>
    </row>
    <row r="63" spans="1:16" ht="45">
      <c r="A63" s="60" t="s">
        <v>230</v>
      </c>
      <c r="B63" s="60" t="s">
        <v>129</v>
      </c>
      <c r="C63" s="60">
        <v>2</v>
      </c>
      <c r="D63" s="60">
        <v>1</v>
      </c>
      <c r="E63" s="60">
        <v>2</v>
      </c>
      <c r="F63" s="60">
        <v>0</v>
      </c>
      <c r="G63" s="60">
        <v>7</v>
      </c>
      <c r="H63" s="60">
        <v>3</v>
      </c>
      <c r="I63" s="179" t="s">
        <v>391</v>
      </c>
      <c r="J63" s="29" t="s">
        <v>116</v>
      </c>
      <c r="K63" s="193">
        <v>0</v>
      </c>
      <c r="L63" s="193">
        <v>10000</v>
      </c>
      <c r="M63" s="193">
        <v>0</v>
      </c>
      <c r="N63" s="193">
        <v>0</v>
      </c>
      <c r="O63" s="180">
        <f>SUM(K63:N63)</f>
        <v>10000</v>
      </c>
      <c r="P63" s="60">
        <v>2015</v>
      </c>
    </row>
    <row r="64" spans="1:16" ht="15">
      <c r="A64" s="60" t="s">
        <v>230</v>
      </c>
      <c r="B64" s="60" t="s">
        <v>129</v>
      </c>
      <c r="C64" s="60">
        <v>2</v>
      </c>
      <c r="D64" s="60">
        <v>1</v>
      </c>
      <c r="E64" s="60">
        <v>2</v>
      </c>
      <c r="F64" s="60">
        <v>0</v>
      </c>
      <c r="G64" s="60">
        <v>7</v>
      </c>
      <c r="H64" s="60"/>
      <c r="I64" s="191" t="s">
        <v>364</v>
      </c>
      <c r="J64" s="29" t="s">
        <v>117</v>
      </c>
      <c r="K64" s="193"/>
      <c r="L64" s="180">
        <v>2</v>
      </c>
      <c r="M64" s="180"/>
      <c r="N64" s="180"/>
      <c r="O64" s="180">
        <v>2</v>
      </c>
      <c r="P64" s="60">
        <v>2015</v>
      </c>
    </row>
    <row r="65" spans="1:16" ht="30">
      <c r="A65" s="60" t="s">
        <v>371</v>
      </c>
      <c r="B65" s="60" t="s">
        <v>129</v>
      </c>
      <c r="C65" s="60">
        <v>2</v>
      </c>
      <c r="D65" s="60">
        <v>1</v>
      </c>
      <c r="E65" s="60">
        <v>2</v>
      </c>
      <c r="F65" s="60">
        <v>0</v>
      </c>
      <c r="G65" s="60">
        <v>6</v>
      </c>
      <c r="H65" s="60"/>
      <c r="I65" s="179" t="s">
        <v>392</v>
      </c>
      <c r="J65" s="29" t="s">
        <v>116</v>
      </c>
      <c r="K65" s="205">
        <v>0</v>
      </c>
      <c r="L65" s="205">
        <v>0</v>
      </c>
      <c r="M65" s="205">
        <v>0</v>
      </c>
      <c r="N65" s="205">
        <v>2000</v>
      </c>
      <c r="O65" s="180">
        <f>SUM(K65:N65)</f>
        <v>2000</v>
      </c>
      <c r="P65" s="60">
        <v>2017</v>
      </c>
    </row>
    <row r="66" spans="1:16" ht="15">
      <c r="A66" s="60" t="s">
        <v>371</v>
      </c>
      <c r="B66" s="60" t="s">
        <v>129</v>
      </c>
      <c r="C66" s="60">
        <v>2</v>
      </c>
      <c r="D66" s="60">
        <v>1</v>
      </c>
      <c r="E66" s="60">
        <v>2</v>
      </c>
      <c r="F66" s="60">
        <v>0</v>
      </c>
      <c r="G66" s="60">
        <v>6</v>
      </c>
      <c r="H66" s="60"/>
      <c r="I66" s="191" t="s">
        <v>364</v>
      </c>
      <c r="J66" s="29" t="s">
        <v>117</v>
      </c>
      <c r="K66" s="206"/>
      <c r="L66" s="207"/>
      <c r="M66" s="207"/>
      <c r="N66" s="207">
        <v>1</v>
      </c>
      <c r="O66" s="180">
        <f>SUM(K66:N66)</f>
        <v>1</v>
      </c>
      <c r="P66" s="60">
        <v>2017</v>
      </c>
    </row>
    <row r="67" spans="1:16" ht="45">
      <c r="A67" s="60" t="s">
        <v>371</v>
      </c>
      <c r="B67" s="60" t="s">
        <v>129</v>
      </c>
      <c r="C67" s="60">
        <v>2</v>
      </c>
      <c r="D67" s="60">
        <v>1</v>
      </c>
      <c r="E67" s="60">
        <v>2</v>
      </c>
      <c r="F67" s="60">
        <v>0</v>
      </c>
      <c r="G67" s="60">
        <v>9</v>
      </c>
      <c r="H67" s="60"/>
      <c r="I67" s="191" t="s">
        <v>393</v>
      </c>
      <c r="J67" s="29" t="s">
        <v>116</v>
      </c>
      <c r="K67" s="206">
        <v>0</v>
      </c>
      <c r="L67" s="205">
        <v>500</v>
      </c>
      <c r="M67" s="205">
        <v>27260.3</v>
      </c>
      <c r="N67" s="205">
        <v>0</v>
      </c>
      <c r="O67" s="180">
        <f>SUM(K67:N67)</f>
        <v>27760.3</v>
      </c>
      <c r="P67" s="60">
        <v>2016</v>
      </c>
    </row>
    <row r="68" spans="1:16" ht="15">
      <c r="A68" s="60" t="s">
        <v>371</v>
      </c>
      <c r="B68" s="60" t="s">
        <v>129</v>
      </c>
      <c r="C68" s="60">
        <v>2</v>
      </c>
      <c r="D68" s="60">
        <v>1</v>
      </c>
      <c r="E68" s="60">
        <v>2</v>
      </c>
      <c r="F68" s="60">
        <v>0</v>
      </c>
      <c r="G68" s="60">
        <v>9</v>
      </c>
      <c r="H68" s="60"/>
      <c r="I68" s="191" t="s">
        <v>364</v>
      </c>
      <c r="J68" s="29" t="s">
        <v>117</v>
      </c>
      <c r="K68" s="206"/>
      <c r="L68" s="208">
        <v>1</v>
      </c>
      <c r="M68" s="208"/>
      <c r="N68" s="208"/>
      <c r="O68" s="180">
        <v>1</v>
      </c>
      <c r="P68" s="60">
        <v>2015</v>
      </c>
    </row>
    <row r="69" spans="1:16" ht="15">
      <c r="A69" s="60" t="s">
        <v>371</v>
      </c>
      <c r="B69" s="60" t="s">
        <v>129</v>
      </c>
      <c r="C69" s="60">
        <v>2</v>
      </c>
      <c r="D69" s="60">
        <v>1</v>
      </c>
      <c r="E69" s="60">
        <v>2</v>
      </c>
      <c r="F69" s="60">
        <v>0</v>
      </c>
      <c r="G69" s="60">
        <v>9</v>
      </c>
      <c r="H69" s="60"/>
      <c r="I69" s="191" t="s">
        <v>224</v>
      </c>
      <c r="J69" s="50" t="s">
        <v>237</v>
      </c>
      <c r="K69" s="209"/>
      <c r="L69" s="204"/>
      <c r="M69" s="204">
        <v>300</v>
      </c>
      <c r="N69" s="204"/>
      <c r="O69" s="210">
        <v>300</v>
      </c>
      <c r="P69" s="60">
        <v>2016</v>
      </c>
    </row>
    <row r="70" spans="1:16" ht="15">
      <c r="A70" s="60" t="s">
        <v>230</v>
      </c>
      <c r="B70" s="60" t="s">
        <v>129</v>
      </c>
      <c r="C70" s="60">
        <v>2</v>
      </c>
      <c r="D70" s="60">
        <v>1</v>
      </c>
      <c r="E70" s="60">
        <v>3</v>
      </c>
      <c r="F70" s="60">
        <v>0</v>
      </c>
      <c r="G70" s="60">
        <v>0</v>
      </c>
      <c r="H70" s="60"/>
      <c r="I70" s="191" t="s">
        <v>271</v>
      </c>
      <c r="J70" s="211" t="s">
        <v>116</v>
      </c>
      <c r="K70" s="212">
        <f>K74+K76+K79+K80+K81+K82</f>
        <v>64998.2</v>
      </c>
      <c r="L70" s="212">
        <f>L74+L76+L79+L81+L85+L87</f>
        <v>74721.9</v>
      </c>
      <c r="M70" s="212">
        <f>M74+M76+M79+M81+M85+M87</f>
        <v>0</v>
      </c>
      <c r="N70" s="212">
        <f>N74+N76+N79+N81+N85+N87</f>
        <v>0</v>
      </c>
      <c r="O70" s="213">
        <f>SUM(K70:N70)</f>
        <v>139720.09999999998</v>
      </c>
      <c r="P70" s="60">
        <v>2017</v>
      </c>
    </row>
    <row r="71" spans="1:16" ht="60">
      <c r="A71" s="60" t="s">
        <v>230</v>
      </c>
      <c r="B71" s="60" t="s">
        <v>129</v>
      </c>
      <c r="C71" s="60">
        <v>2</v>
      </c>
      <c r="D71" s="60">
        <v>1</v>
      </c>
      <c r="E71" s="60">
        <v>3</v>
      </c>
      <c r="F71" s="60">
        <v>0</v>
      </c>
      <c r="G71" s="60">
        <v>0</v>
      </c>
      <c r="H71" s="60"/>
      <c r="I71" s="191" t="s">
        <v>196</v>
      </c>
      <c r="J71" s="211" t="s">
        <v>119</v>
      </c>
      <c r="K71" s="185">
        <v>34.11</v>
      </c>
      <c r="L71" s="185">
        <v>35.71</v>
      </c>
      <c r="M71" s="185">
        <v>35.9</v>
      </c>
      <c r="N71" s="185">
        <v>36.08</v>
      </c>
      <c r="O71" s="185">
        <v>36.08</v>
      </c>
      <c r="P71" s="110">
        <v>2017</v>
      </c>
    </row>
    <row r="72" spans="1:16" ht="45">
      <c r="A72" s="60" t="s">
        <v>230</v>
      </c>
      <c r="B72" s="60" t="s">
        <v>129</v>
      </c>
      <c r="C72" s="60">
        <v>2</v>
      </c>
      <c r="D72" s="60">
        <v>1</v>
      </c>
      <c r="E72" s="60">
        <v>3</v>
      </c>
      <c r="F72" s="60">
        <v>0</v>
      </c>
      <c r="G72" s="60">
        <v>0</v>
      </c>
      <c r="H72" s="60"/>
      <c r="I72" s="191" t="s">
        <v>198</v>
      </c>
      <c r="J72" s="211" t="s">
        <v>119</v>
      </c>
      <c r="K72" s="185">
        <v>28.21</v>
      </c>
      <c r="L72" s="185">
        <v>36.01</v>
      </c>
      <c r="M72" s="185">
        <v>36.2</v>
      </c>
      <c r="N72" s="185">
        <v>36.38</v>
      </c>
      <c r="O72" s="185">
        <v>36.38</v>
      </c>
      <c r="P72" s="110">
        <v>2017</v>
      </c>
    </row>
    <row r="73" spans="1:16" ht="30">
      <c r="A73" s="60" t="s">
        <v>230</v>
      </c>
      <c r="B73" s="60" t="s">
        <v>129</v>
      </c>
      <c r="C73" s="60">
        <v>2</v>
      </c>
      <c r="D73" s="60">
        <v>1</v>
      </c>
      <c r="E73" s="60">
        <v>3</v>
      </c>
      <c r="F73" s="60">
        <v>0</v>
      </c>
      <c r="G73" s="60">
        <v>0</v>
      </c>
      <c r="H73" s="60"/>
      <c r="I73" s="191" t="s">
        <v>352</v>
      </c>
      <c r="J73" s="211" t="s">
        <v>119</v>
      </c>
      <c r="K73" s="200">
        <v>0.43</v>
      </c>
      <c r="L73" s="200">
        <v>0.7</v>
      </c>
      <c r="M73" s="204"/>
      <c r="N73" s="204"/>
      <c r="O73" s="204">
        <v>0.7</v>
      </c>
      <c r="P73" s="60">
        <v>2015</v>
      </c>
    </row>
    <row r="74" spans="1:16" ht="30">
      <c r="A74" s="60" t="s">
        <v>230</v>
      </c>
      <c r="B74" s="60" t="s">
        <v>129</v>
      </c>
      <c r="C74" s="60">
        <v>2</v>
      </c>
      <c r="D74" s="60">
        <v>1</v>
      </c>
      <c r="E74" s="60">
        <v>3</v>
      </c>
      <c r="F74" s="60">
        <v>0</v>
      </c>
      <c r="G74" s="60">
        <v>9</v>
      </c>
      <c r="H74" s="60">
        <v>3</v>
      </c>
      <c r="I74" s="179" t="s">
        <v>142</v>
      </c>
      <c r="J74" s="29" t="s">
        <v>116</v>
      </c>
      <c r="K74" s="193">
        <v>8095.9</v>
      </c>
      <c r="L74" s="193">
        <v>0</v>
      </c>
      <c r="M74" s="193">
        <v>0</v>
      </c>
      <c r="N74" s="193">
        <v>0</v>
      </c>
      <c r="O74" s="180">
        <f>SUM(K74:N74)</f>
        <v>8095.9</v>
      </c>
      <c r="P74" s="60">
        <v>2014</v>
      </c>
    </row>
    <row r="75" spans="1:16" ht="15">
      <c r="A75" s="60" t="s">
        <v>230</v>
      </c>
      <c r="B75" s="60" t="s">
        <v>129</v>
      </c>
      <c r="C75" s="60">
        <v>2</v>
      </c>
      <c r="D75" s="60">
        <v>1</v>
      </c>
      <c r="E75" s="60">
        <v>3</v>
      </c>
      <c r="F75" s="60">
        <v>0</v>
      </c>
      <c r="G75" s="60">
        <v>9</v>
      </c>
      <c r="H75" s="60"/>
      <c r="I75" s="191" t="s">
        <v>359</v>
      </c>
      <c r="J75" s="29" t="s">
        <v>113</v>
      </c>
      <c r="K75" s="193">
        <v>1070</v>
      </c>
      <c r="L75" s="193"/>
      <c r="M75" s="193"/>
      <c r="N75" s="193"/>
      <c r="O75" s="180">
        <f>K75</f>
        <v>1070</v>
      </c>
      <c r="P75" s="60">
        <v>2014</v>
      </c>
    </row>
    <row r="76" spans="1:16" ht="30">
      <c r="A76" s="60" t="s">
        <v>230</v>
      </c>
      <c r="B76" s="60" t="s">
        <v>129</v>
      </c>
      <c r="C76" s="60">
        <v>2</v>
      </c>
      <c r="D76" s="60">
        <v>1</v>
      </c>
      <c r="E76" s="60">
        <v>3</v>
      </c>
      <c r="F76" s="60">
        <v>1</v>
      </c>
      <c r="G76" s="60">
        <v>2</v>
      </c>
      <c r="H76" s="60">
        <v>3</v>
      </c>
      <c r="I76" s="179" t="s">
        <v>143</v>
      </c>
      <c r="J76" s="29" t="s">
        <v>116</v>
      </c>
      <c r="K76" s="193">
        <v>1902.3</v>
      </c>
      <c r="L76" s="193">
        <v>0</v>
      </c>
      <c r="M76" s="193">
        <v>0</v>
      </c>
      <c r="N76" s="193">
        <v>0</v>
      </c>
      <c r="O76" s="180">
        <f>SUM(K76:N76)</f>
        <v>1902.3</v>
      </c>
      <c r="P76" s="60">
        <v>2014</v>
      </c>
    </row>
    <row r="77" spans="1:16" ht="15">
      <c r="A77" s="60" t="s">
        <v>230</v>
      </c>
      <c r="B77" s="60" t="s">
        <v>129</v>
      </c>
      <c r="C77" s="60">
        <v>2</v>
      </c>
      <c r="D77" s="60">
        <v>1</v>
      </c>
      <c r="E77" s="60">
        <v>3</v>
      </c>
      <c r="F77" s="60">
        <v>1</v>
      </c>
      <c r="G77" s="60">
        <v>2</v>
      </c>
      <c r="H77" s="60"/>
      <c r="I77" s="191" t="s">
        <v>376</v>
      </c>
      <c r="J77" s="29" t="s">
        <v>117</v>
      </c>
      <c r="K77" s="193">
        <v>3</v>
      </c>
      <c r="L77" s="180"/>
      <c r="M77" s="180"/>
      <c r="N77" s="180"/>
      <c r="O77" s="180">
        <v>3</v>
      </c>
      <c r="P77" s="60">
        <v>2014</v>
      </c>
    </row>
    <row r="78" spans="1:16" ht="30">
      <c r="A78" s="60"/>
      <c r="B78" s="60"/>
      <c r="C78" s="60"/>
      <c r="D78" s="60"/>
      <c r="E78" s="60"/>
      <c r="F78" s="60"/>
      <c r="G78" s="60"/>
      <c r="H78" s="60"/>
      <c r="I78" s="191" t="s">
        <v>144</v>
      </c>
      <c r="J78" s="29" t="s">
        <v>116</v>
      </c>
      <c r="K78" s="193">
        <f>K79+K80+K82</f>
        <v>55000</v>
      </c>
      <c r="L78" s="193">
        <f>L79+L81+L82</f>
        <v>55321.9</v>
      </c>
      <c r="M78" s="193">
        <f>M79+M81+M82</f>
        <v>0</v>
      </c>
      <c r="N78" s="193">
        <f>N79+N81+N82</f>
        <v>0</v>
      </c>
      <c r="O78" s="180">
        <f>O79+O80+O81+O82</f>
        <v>110321.9</v>
      </c>
      <c r="P78" s="60">
        <v>2015</v>
      </c>
    </row>
    <row r="79" spans="1:16" ht="30">
      <c r="A79" s="60" t="s">
        <v>230</v>
      </c>
      <c r="B79" s="60" t="s">
        <v>129</v>
      </c>
      <c r="C79" s="60">
        <v>2</v>
      </c>
      <c r="D79" s="60">
        <v>1</v>
      </c>
      <c r="E79" s="60">
        <v>2</v>
      </c>
      <c r="F79" s="60">
        <v>1</v>
      </c>
      <c r="G79" s="60">
        <v>0</v>
      </c>
      <c r="H79" s="60">
        <v>3</v>
      </c>
      <c r="I79" s="191" t="s">
        <v>145</v>
      </c>
      <c r="J79" s="29" t="s">
        <v>116</v>
      </c>
      <c r="K79" s="193">
        <v>5000</v>
      </c>
      <c r="L79" s="202">
        <v>30600</v>
      </c>
      <c r="M79" s="193">
        <v>0</v>
      </c>
      <c r="N79" s="193">
        <v>0</v>
      </c>
      <c r="O79" s="180">
        <f>SUM(K79:N79)</f>
        <v>35600</v>
      </c>
      <c r="P79" s="60">
        <v>2015</v>
      </c>
    </row>
    <row r="80" spans="1:16" ht="30">
      <c r="A80" s="60" t="s">
        <v>230</v>
      </c>
      <c r="B80" s="60" t="s">
        <v>129</v>
      </c>
      <c r="C80" s="60">
        <v>2</v>
      </c>
      <c r="D80" s="60">
        <v>7</v>
      </c>
      <c r="E80" s="60">
        <v>0</v>
      </c>
      <c r="F80" s="60">
        <v>3</v>
      </c>
      <c r="G80" s="60">
        <v>1</v>
      </c>
      <c r="H80" s="60">
        <v>2</v>
      </c>
      <c r="I80" s="191" t="s">
        <v>59</v>
      </c>
      <c r="J80" s="29" t="s">
        <v>116</v>
      </c>
      <c r="K80" s="193">
        <v>20000</v>
      </c>
      <c r="L80" s="202">
        <v>0</v>
      </c>
      <c r="M80" s="193">
        <v>0</v>
      </c>
      <c r="N80" s="193">
        <v>0</v>
      </c>
      <c r="O80" s="180">
        <f>SUM(K80:N80)</f>
        <v>20000</v>
      </c>
      <c r="P80" s="60">
        <v>2014</v>
      </c>
    </row>
    <row r="81" spans="1:16" ht="30">
      <c r="A81" s="60" t="s">
        <v>230</v>
      </c>
      <c r="B81" s="60" t="s">
        <v>129</v>
      </c>
      <c r="C81" s="60">
        <v>2</v>
      </c>
      <c r="D81" s="60">
        <v>7</v>
      </c>
      <c r="E81" s="60">
        <v>0</v>
      </c>
      <c r="F81" s="60">
        <v>3</v>
      </c>
      <c r="G81" s="60">
        <v>1</v>
      </c>
      <c r="H81" s="60">
        <v>2</v>
      </c>
      <c r="I81" s="191" t="s">
        <v>197</v>
      </c>
      <c r="J81" s="29" t="s">
        <v>116</v>
      </c>
      <c r="K81" s="193">
        <v>0</v>
      </c>
      <c r="L81" s="202">
        <v>24721.9</v>
      </c>
      <c r="M81" s="193">
        <v>0</v>
      </c>
      <c r="N81" s="193">
        <v>0</v>
      </c>
      <c r="O81" s="180">
        <f>SUM(K81:N81)</f>
        <v>24721.9</v>
      </c>
      <c r="P81" s="60">
        <v>2015</v>
      </c>
    </row>
    <row r="82" spans="1:16" ht="69" customHeight="1">
      <c r="A82" s="60" t="s">
        <v>230</v>
      </c>
      <c r="B82" s="60" t="s">
        <v>129</v>
      </c>
      <c r="C82" s="214">
        <v>2</v>
      </c>
      <c r="D82" s="214">
        <v>5</v>
      </c>
      <c r="E82" s="214">
        <v>0</v>
      </c>
      <c r="F82" s="214">
        <v>9</v>
      </c>
      <c r="G82" s="214">
        <v>5</v>
      </c>
      <c r="H82" s="60">
        <v>1</v>
      </c>
      <c r="I82" s="191" t="s">
        <v>7</v>
      </c>
      <c r="J82" s="29" t="s">
        <v>116</v>
      </c>
      <c r="K82" s="193">
        <v>30000</v>
      </c>
      <c r="L82" s="202">
        <v>0</v>
      </c>
      <c r="M82" s="193">
        <v>0</v>
      </c>
      <c r="N82" s="193">
        <v>0</v>
      </c>
      <c r="O82" s="180">
        <f>N82+M82+L82+K82</f>
        <v>30000</v>
      </c>
      <c r="P82" s="60">
        <v>2014</v>
      </c>
    </row>
    <row r="83" spans="1:16" ht="15">
      <c r="A83" s="214"/>
      <c r="B83" s="214"/>
      <c r="C83" s="214"/>
      <c r="D83" s="214"/>
      <c r="E83" s="214"/>
      <c r="F83" s="214"/>
      <c r="G83" s="214"/>
      <c r="H83" s="60"/>
      <c r="I83" s="191" t="s">
        <v>42</v>
      </c>
      <c r="J83" s="60" t="s">
        <v>121</v>
      </c>
      <c r="K83" s="193">
        <v>46</v>
      </c>
      <c r="L83" s="202"/>
      <c r="M83" s="193"/>
      <c r="N83" s="193"/>
      <c r="O83" s="180">
        <f>SUM(K83:N83)</f>
        <v>46</v>
      </c>
      <c r="P83" s="60">
        <v>2014</v>
      </c>
    </row>
    <row r="84" spans="1:16" ht="15">
      <c r="A84" s="214"/>
      <c r="B84" s="214"/>
      <c r="C84" s="214"/>
      <c r="D84" s="214"/>
      <c r="E84" s="214"/>
      <c r="F84" s="214"/>
      <c r="G84" s="214"/>
      <c r="H84" s="60"/>
      <c r="I84" s="191" t="s">
        <v>43</v>
      </c>
      <c r="J84" s="60" t="s">
        <v>380</v>
      </c>
      <c r="K84" s="180"/>
      <c r="L84" s="180">
        <v>4103.4</v>
      </c>
      <c r="M84" s="180"/>
      <c r="N84" s="180"/>
      <c r="O84" s="180">
        <f>L84</f>
        <v>4103.4</v>
      </c>
      <c r="P84" s="60">
        <v>2015</v>
      </c>
    </row>
    <row r="85" spans="1:16" ht="30">
      <c r="A85" s="60" t="s">
        <v>230</v>
      </c>
      <c r="B85" s="60" t="s">
        <v>129</v>
      </c>
      <c r="C85" s="60">
        <v>2</v>
      </c>
      <c r="D85" s="60">
        <v>1</v>
      </c>
      <c r="E85" s="60">
        <v>2</v>
      </c>
      <c r="F85" s="60">
        <v>1</v>
      </c>
      <c r="G85" s="60">
        <v>3</v>
      </c>
      <c r="H85" s="60"/>
      <c r="I85" s="179" t="s">
        <v>77</v>
      </c>
      <c r="J85" s="29" t="s">
        <v>116</v>
      </c>
      <c r="K85" s="180">
        <v>0</v>
      </c>
      <c r="L85" s="180">
        <v>14400</v>
      </c>
      <c r="M85" s="180">
        <v>0</v>
      </c>
      <c r="N85" s="180">
        <v>0</v>
      </c>
      <c r="O85" s="180">
        <f>L85</f>
        <v>14400</v>
      </c>
      <c r="P85" s="60">
        <v>2015</v>
      </c>
    </row>
    <row r="86" spans="1:16" ht="15">
      <c r="A86" s="214" t="s">
        <v>230</v>
      </c>
      <c r="B86" s="214" t="s">
        <v>129</v>
      </c>
      <c r="C86" s="214">
        <v>2</v>
      </c>
      <c r="D86" s="214">
        <v>1</v>
      </c>
      <c r="E86" s="214">
        <v>2</v>
      </c>
      <c r="F86" s="214">
        <v>1</v>
      </c>
      <c r="G86" s="214">
        <v>3</v>
      </c>
      <c r="H86" s="97"/>
      <c r="I86" s="215" t="s">
        <v>44</v>
      </c>
      <c r="J86" s="60" t="s">
        <v>117</v>
      </c>
      <c r="K86" s="180"/>
      <c r="L86" s="180">
        <v>53</v>
      </c>
      <c r="M86" s="180"/>
      <c r="N86" s="180"/>
      <c r="O86" s="180">
        <f>L86</f>
        <v>53</v>
      </c>
      <c r="P86" s="60">
        <v>2015</v>
      </c>
    </row>
    <row r="87" spans="1:16" ht="30">
      <c r="A87" s="60" t="s">
        <v>230</v>
      </c>
      <c r="B87" s="60" t="s">
        <v>129</v>
      </c>
      <c r="C87" s="60">
        <v>2</v>
      </c>
      <c r="D87" s="60">
        <v>1</v>
      </c>
      <c r="E87" s="60">
        <v>3</v>
      </c>
      <c r="F87" s="60">
        <v>1</v>
      </c>
      <c r="G87" s="60">
        <v>1</v>
      </c>
      <c r="H87" s="60">
        <v>3</v>
      </c>
      <c r="I87" s="179" t="s">
        <v>394</v>
      </c>
      <c r="J87" s="29" t="s">
        <v>116</v>
      </c>
      <c r="K87" s="193">
        <v>0</v>
      </c>
      <c r="L87" s="193">
        <v>5000</v>
      </c>
      <c r="M87" s="193">
        <v>0</v>
      </c>
      <c r="N87" s="193">
        <v>0</v>
      </c>
      <c r="O87" s="180">
        <f>SUM(K87:N87)</f>
        <v>5000</v>
      </c>
      <c r="P87" s="60">
        <v>2015</v>
      </c>
    </row>
    <row r="88" spans="1:16" ht="30">
      <c r="A88" s="60" t="s">
        <v>230</v>
      </c>
      <c r="B88" s="60" t="s">
        <v>129</v>
      </c>
      <c r="C88" s="60">
        <v>2</v>
      </c>
      <c r="D88" s="60">
        <v>1</v>
      </c>
      <c r="E88" s="60">
        <v>3</v>
      </c>
      <c r="F88" s="60">
        <v>1</v>
      </c>
      <c r="G88" s="60">
        <v>1</v>
      </c>
      <c r="H88" s="60"/>
      <c r="I88" s="191" t="s">
        <v>64</v>
      </c>
      <c r="J88" s="29" t="s">
        <v>117</v>
      </c>
      <c r="K88" s="193"/>
      <c r="L88" s="180">
        <v>1</v>
      </c>
      <c r="M88" s="180"/>
      <c r="N88" s="180"/>
      <c r="O88" s="180">
        <v>1</v>
      </c>
      <c r="P88" s="60">
        <v>2015</v>
      </c>
    </row>
    <row r="89" spans="1:16" ht="21" customHeight="1">
      <c r="A89" s="175" t="s">
        <v>230</v>
      </c>
      <c r="B89" s="175" t="s">
        <v>129</v>
      </c>
      <c r="C89" s="175">
        <v>3</v>
      </c>
      <c r="D89" s="175">
        <v>0</v>
      </c>
      <c r="E89" s="175">
        <v>0</v>
      </c>
      <c r="F89" s="175">
        <v>0</v>
      </c>
      <c r="G89" s="175">
        <v>0</v>
      </c>
      <c r="H89" s="175"/>
      <c r="I89" s="176" t="s">
        <v>9</v>
      </c>
      <c r="J89" s="177" t="s">
        <v>116</v>
      </c>
      <c r="K89" s="216">
        <f>K90</f>
        <v>100</v>
      </c>
      <c r="L89" s="216">
        <f>L90</f>
        <v>6249.2</v>
      </c>
      <c r="M89" s="216">
        <f>M90</f>
        <v>44719.1</v>
      </c>
      <c r="N89" s="216">
        <f>N90</f>
        <v>21141</v>
      </c>
      <c r="O89" s="216">
        <f>SUM(K89:N89)</f>
        <v>72209.29999999999</v>
      </c>
      <c r="P89" s="175">
        <v>2017</v>
      </c>
    </row>
    <row r="90" spans="1:16" ht="30">
      <c r="A90" s="60" t="s">
        <v>230</v>
      </c>
      <c r="B90" s="60" t="s">
        <v>129</v>
      </c>
      <c r="C90" s="60">
        <v>3</v>
      </c>
      <c r="D90" s="60">
        <v>1</v>
      </c>
      <c r="E90" s="60">
        <v>1</v>
      </c>
      <c r="F90" s="60">
        <v>0</v>
      </c>
      <c r="G90" s="60">
        <v>0</v>
      </c>
      <c r="H90" s="60"/>
      <c r="I90" s="191" t="s">
        <v>368</v>
      </c>
      <c r="J90" s="29" t="s">
        <v>116</v>
      </c>
      <c r="K90" s="210">
        <f>K93+K97+K99</f>
        <v>100</v>
      </c>
      <c r="L90" s="210">
        <f>L93+L97+L99</f>
        <v>6249.2</v>
      </c>
      <c r="M90" s="210">
        <f>M93+M97+M99</f>
        <v>44719.1</v>
      </c>
      <c r="N90" s="210">
        <f>N93+N97+N99</f>
        <v>21141</v>
      </c>
      <c r="O90" s="210">
        <f>SUM(K90:N90)</f>
        <v>72209.29999999999</v>
      </c>
      <c r="P90" s="60">
        <v>2017</v>
      </c>
    </row>
    <row r="91" spans="1:16" ht="30">
      <c r="A91" s="60" t="s">
        <v>230</v>
      </c>
      <c r="B91" s="60" t="s">
        <v>129</v>
      </c>
      <c r="C91" s="60">
        <v>3</v>
      </c>
      <c r="D91" s="60">
        <v>1</v>
      </c>
      <c r="E91" s="60">
        <v>1</v>
      </c>
      <c r="F91" s="60">
        <v>0</v>
      </c>
      <c r="G91" s="60">
        <v>0</v>
      </c>
      <c r="H91" s="60"/>
      <c r="I91" s="191" t="s">
        <v>47</v>
      </c>
      <c r="J91" s="29" t="s">
        <v>122</v>
      </c>
      <c r="K91" s="217">
        <v>8.33</v>
      </c>
      <c r="L91" s="210">
        <v>8.33</v>
      </c>
      <c r="M91" s="210">
        <v>16.66</v>
      </c>
      <c r="N91" s="210">
        <v>16.66</v>
      </c>
      <c r="O91" s="210">
        <v>16.66</v>
      </c>
      <c r="P91" s="60">
        <v>2017</v>
      </c>
    </row>
    <row r="92" spans="1:16" ht="30">
      <c r="A92" s="60" t="s">
        <v>230</v>
      </c>
      <c r="B92" s="60" t="s">
        <v>129</v>
      </c>
      <c r="C92" s="60">
        <v>3</v>
      </c>
      <c r="D92" s="60">
        <v>1</v>
      </c>
      <c r="E92" s="60">
        <v>1</v>
      </c>
      <c r="F92" s="60">
        <v>0</v>
      </c>
      <c r="G92" s="60">
        <v>0</v>
      </c>
      <c r="H92" s="60"/>
      <c r="I92" s="191" t="s">
        <v>48</v>
      </c>
      <c r="J92" s="29" t="s">
        <v>119</v>
      </c>
      <c r="K92" s="210">
        <v>26.4</v>
      </c>
      <c r="L92" s="210">
        <v>24.1</v>
      </c>
      <c r="M92" s="210">
        <v>22.6</v>
      </c>
      <c r="N92" s="210">
        <v>21.7</v>
      </c>
      <c r="O92" s="210">
        <v>21.7</v>
      </c>
      <c r="P92" s="60">
        <v>2017</v>
      </c>
    </row>
    <row r="93" spans="1:16" ht="30">
      <c r="A93" s="60" t="s">
        <v>230</v>
      </c>
      <c r="B93" s="60" t="s">
        <v>129</v>
      </c>
      <c r="C93" s="60">
        <v>3</v>
      </c>
      <c r="D93" s="60">
        <v>1</v>
      </c>
      <c r="E93" s="60">
        <v>1</v>
      </c>
      <c r="F93" s="60">
        <v>0</v>
      </c>
      <c r="G93" s="60">
        <v>1</v>
      </c>
      <c r="H93" s="60">
        <v>3</v>
      </c>
      <c r="I93" s="179" t="s">
        <v>395</v>
      </c>
      <c r="J93" s="29" t="s">
        <v>116</v>
      </c>
      <c r="K93" s="217">
        <v>0</v>
      </c>
      <c r="L93" s="217">
        <v>6249.2</v>
      </c>
      <c r="M93" s="217">
        <v>0</v>
      </c>
      <c r="N93" s="217">
        <v>0</v>
      </c>
      <c r="O93" s="210">
        <f>SUM(K93:N93)</f>
        <v>6249.2</v>
      </c>
      <c r="P93" s="60">
        <v>2015</v>
      </c>
    </row>
    <row r="94" spans="1:16" ht="15">
      <c r="A94" s="60" t="s">
        <v>230</v>
      </c>
      <c r="B94" s="60" t="s">
        <v>129</v>
      </c>
      <c r="C94" s="60">
        <v>3</v>
      </c>
      <c r="D94" s="60">
        <v>1</v>
      </c>
      <c r="E94" s="60">
        <v>1</v>
      </c>
      <c r="F94" s="60">
        <v>0</v>
      </c>
      <c r="G94" s="60">
        <v>1</v>
      </c>
      <c r="H94" s="60"/>
      <c r="I94" s="191" t="s">
        <v>71</v>
      </c>
      <c r="J94" s="29" t="s">
        <v>121</v>
      </c>
      <c r="K94" s="217"/>
      <c r="L94" s="210">
        <v>1</v>
      </c>
      <c r="M94" s="210"/>
      <c r="N94" s="210"/>
      <c r="O94" s="210">
        <f>SUM(K94:N94)</f>
        <v>1</v>
      </c>
      <c r="P94" s="60">
        <v>2015</v>
      </c>
    </row>
    <row r="95" spans="1:16" ht="15">
      <c r="A95" s="60" t="s">
        <v>230</v>
      </c>
      <c r="B95" s="60" t="s">
        <v>129</v>
      </c>
      <c r="C95" s="60">
        <v>3</v>
      </c>
      <c r="D95" s="60">
        <v>1</v>
      </c>
      <c r="E95" s="60">
        <v>1</v>
      </c>
      <c r="F95" s="60">
        <v>0</v>
      </c>
      <c r="G95" s="60">
        <v>1</v>
      </c>
      <c r="H95" s="60"/>
      <c r="I95" s="191" t="s">
        <v>72</v>
      </c>
      <c r="J95" s="29" t="s">
        <v>121</v>
      </c>
      <c r="K95" s="217"/>
      <c r="L95" s="210">
        <v>1</v>
      </c>
      <c r="M95" s="210"/>
      <c r="N95" s="210"/>
      <c r="O95" s="210">
        <f>SUM(K95:N95)</f>
        <v>1</v>
      </c>
      <c r="P95" s="60">
        <v>2015</v>
      </c>
    </row>
    <row r="96" spans="1:16" ht="30">
      <c r="A96" s="60" t="s">
        <v>230</v>
      </c>
      <c r="B96" s="60" t="s">
        <v>129</v>
      </c>
      <c r="C96" s="60">
        <v>3</v>
      </c>
      <c r="D96" s="60">
        <v>1</v>
      </c>
      <c r="E96" s="60">
        <v>1</v>
      </c>
      <c r="F96" s="60">
        <v>0</v>
      </c>
      <c r="G96" s="60">
        <v>1</v>
      </c>
      <c r="H96" s="60"/>
      <c r="I96" s="191" t="s">
        <v>382</v>
      </c>
      <c r="J96" s="29" t="s">
        <v>117</v>
      </c>
      <c r="K96" s="217">
        <v>1</v>
      </c>
      <c r="L96" s="210">
        <v>1</v>
      </c>
      <c r="M96" s="210">
        <v>1</v>
      </c>
      <c r="N96" s="210">
        <v>1</v>
      </c>
      <c r="O96" s="210">
        <v>1</v>
      </c>
      <c r="P96" s="60">
        <v>2017</v>
      </c>
    </row>
    <row r="97" spans="1:16" ht="15">
      <c r="A97" s="60" t="s">
        <v>230</v>
      </c>
      <c r="B97" s="60" t="s">
        <v>129</v>
      </c>
      <c r="C97" s="60">
        <v>3</v>
      </c>
      <c r="D97" s="60">
        <v>1</v>
      </c>
      <c r="E97" s="60">
        <v>1</v>
      </c>
      <c r="F97" s="60">
        <v>0</v>
      </c>
      <c r="G97" s="60">
        <v>2</v>
      </c>
      <c r="H97" s="60">
        <v>3</v>
      </c>
      <c r="I97" s="179" t="s">
        <v>396</v>
      </c>
      <c r="J97" s="29" t="s">
        <v>116</v>
      </c>
      <c r="K97" s="217">
        <v>0</v>
      </c>
      <c r="L97" s="217">
        <v>0</v>
      </c>
      <c r="M97" s="217">
        <v>443.6</v>
      </c>
      <c r="N97" s="217">
        <v>0</v>
      </c>
      <c r="O97" s="210">
        <f>SUM(K97:N97)</f>
        <v>443.6</v>
      </c>
      <c r="P97" s="60">
        <v>2016</v>
      </c>
    </row>
    <row r="98" spans="1:16" ht="15">
      <c r="A98" s="60" t="s">
        <v>230</v>
      </c>
      <c r="B98" s="60" t="s">
        <v>129</v>
      </c>
      <c r="C98" s="60">
        <v>3</v>
      </c>
      <c r="D98" s="60">
        <v>1</v>
      </c>
      <c r="E98" s="60">
        <v>1</v>
      </c>
      <c r="F98" s="60">
        <v>0</v>
      </c>
      <c r="G98" s="60">
        <v>2</v>
      </c>
      <c r="H98" s="60"/>
      <c r="I98" s="191" t="s">
        <v>73</v>
      </c>
      <c r="J98" s="29" t="s">
        <v>123</v>
      </c>
      <c r="K98" s="217"/>
      <c r="L98" s="210"/>
      <c r="M98" s="210">
        <v>1</v>
      </c>
      <c r="N98" s="210"/>
      <c r="O98" s="210">
        <v>1</v>
      </c>
      <c r="P98" s="60">
        <v>2016</v>
      </c>
    </row>
    <row r="99" spans="1:16" ht="30">
      <c r="A99" s="60" t="s">
        <v>230</v>
      </c>
      <c r="B99" s="60" t="s">
        <v>129</v>
      </c>
      <c r="C99" s="60">
        <v>3</v>
      </c>
      <c r="D99" s="60">
        <v>1</v>
      </c>
      <c r="E99" s="60">
        <v>1</v>
      </c>
      <c r="F99" s="60">
        <v>0</v>
      </c>
      <c r="G99" s="60">
        <v>3</v>
      </c>
      <c r="H99" s="60">
        <v>3</v>
      </c>
      <c r="I99" s="179" t="s">
        <v>397</v>
      </c>
      <c r="J99" s="29" t="s">
        <v>116</v>
      </c>
      <c r="K99" s="217">
        <v>100</v>
      </c>
      <c r="L99" s="217">
        <v>0</v>
      </c>
      <c r="M99" s="217">
        <v>44275.5</v>
      </c>
      <c r="N99" s="217">
        <v>21141</v>
      </c>
      <c r="O99" s="210">
        <f>SUM(K99:N99)</f>
        <v>65516.5</v>
      </c>
      <c r="P99" s="60">
        <v>2017</v>
      </c>
    </row>
    <row r="100" spans="1:16" ht="15">
      <c r="A100" s="60" t="s">
        <v>230</v>
      </c>
      <c r="B100" s="60" t="s">
        <v>129</v>
      </c>
      <c r="C100" s="60">
        <v>3</v>
      </c>
      <c r="D100" s="60">
        <v>1</v>
      </c>
      <c r="E100" s="60">
        <v>1</v>
      </c>
      <c r="F100" s="60">
        <v>0</v>
      </c>
      <c r="G100" s="60">
        <v>3</v>
      </c>
      <c r="H100" s="60"/>
      <c r="I100" s="191" t="s">
        <v>74</v>
      </c>
      <c r="J100" s="29" t="s">
        <v>117</v>
      </c>
      <c r="K100" s="217">
        <v>1</v>
      </c>
      <c r="L100" s="210"/>
      <c r="M100" s="210">
        <v>2</v>
      </c>
      <c r="N100" s="210">
        <v>2</v>
      </c>
      <c r="O100" s="210">
        <f>SUM(K100:N100)</f>
        <v>5</v>
      </c>
      <c r="P100" s="24">
        <v>2017</v>
      </c>
    </row>
    <row r="101" spans="1:16" ht="15">
      <c r="A101" s="60" t="s">
        <v>230</v>
      </c>
      <c r="B101" s="60" t="s">
        <v>129</v>
      </c>
      <c r="C101" s="60">
        <v>3</v>
      </c>
      <c r="D101" s="60">
        <v>1</v>
      </c>
      <c r="E101" s="60">
        <v>2</v>
      </c>
      <c r="F101" s="60">
        <v>0</v>
      </c>
      <c r="G101" s="60">
        <v>0</v>
      </c>
      <c r="H101" s="60"/>
      <c r="I101" s="191" t="s">
        <v>75</v>
      </c>
      <c r="J101" s="60" t="s">
        <v>96</v>
      </c>
      <c r="K101" s="218" t="s">
        <v>120</v>
      </c>
      <c r="L101" s="218" t="s">
        <v>120</v>
      </c>
      <c r="M101" s="197" t="s">
        <v>120</v>
      </c>
      <c r="N101" s="197" t="s">
        <v>120</v>
      </c>
      <c r="O101" s="198" t="s">
        <v>120</v>
      </c>
      <c r="P101" s="24">
        <v>2017</v>
      </c>
    </row>
    <row r="102" spans="1:16" ht="30">
      <c r="A102" s="60" t="s">
        <v>230</v>
      </c>
      <c r="B102" s="60" t="s">
        <v>129</v>
      </c>
      <c r="C102" s="60">
        <v>3</v>
      </c>
      <c r="D102" s="60">
        <v>1</v>
      </c>
      <c r="E102" s="60">
        <v>2</v>
      </c>
      <c r="F102" s="60">
        <v>0</v>
      </c>
      <c r="G102" s="60">
        <v>0</v>
      </c>
      <c r="H102" s="60"/>
      <c r="I102" s="191" t="s">
        <v>353</v>
      </c>
      <c r="J102" s="199" t="s">
        <v>113</v>
      </c>
      <c r="K102" s="195">
        <v>0.08</v>
      </c>
      <c r="L102" s="195">
        <v>0.2</v>
      </c>
      <c r="M102" s="195">
        <v>0.4</v>
      </c>
      <c r="N102" s="195">
        <v>0.27</v>
      </c>
      <c r="O102" s="195">
        <v>0.27</v>
      </c>
      <c r="P102" s="219">
        <v>2017</v>
      </c>
    </row>
    <row r="103" spans="1:16" ht="30">
      <c r="A103" s="60" t="s">
        <v>230</v>
      </c>
      <c r="B103" s="60" t="s">
        <v>129</v>
      </c>
      <c r="C103" s="60">
        <v>3</v>
      </c>
      <c r="D103" s="60">
        <v>1</v>
      </c>
      <c r="E103" s="60">
        <v>2</v>
      </c>
      <c r="F103" s="60">
        <v>0</v>
      </c>
      <c r="G103" s="60">
        <v>0</v>
      </c>
      <c r="H103" s="60"/>
      <c r="I103" s="191" t="s">
        <v>383</v>
      </c>
      <c r="J103" s="29" t="s">
        <v>28</v>
      </c>
      <c r="K103" s="220">
        <v>1.598</v>
      </c>
      <c r="L103" s="220">
        <v>1.288</v>
      </c>
      <c r="M103" s="220">
        <v>1.08</v>
      </c>
      <c r="N103" s="220">
        <v>1.08</v>
      </c>
      <c r="O103" s="220">
        <v>1.08</v>
      </c>
      <c r="P103" s="24">
        <v>2017</v>
      </c>
    </row>
    <row r="104" spans="1:16" ht="30">
      <c r="A104" s="60" t="s">
        <v>230</v>
      </c>
      <c r="B104" s="60" t="s">
        <v>129</v>
      </c>
      <c r="C104" s="60">
        <v>3</v>
      </c>
      <c r="D104" s="60">
        <v>1</v>
      </c>
      <c r="E104" s="60">
        <v>2</v>
      </c>
      <c r="F104" s="60">
        <v>0</v>
      </c>
      <c r="G104" s="60">
        <v>4</v>
      </c>
      <c r="H104" s="60"/>
      <c r="I104" s="179" t="s">
        <v>398</v>
      </c>
      <c r="J104" s="60" t="s">
        <v>96</v>
      </c>
      <c r="K104" s="221" t="s">
        <v>120</v>
      </c>
      <c r="L104" s="221" t="s">
        <v>120</v>
      </c>
      <c r="M104" s="180" t="s">
        <v>120</v>
      </c>
      <c r="N104" s="180" t="s">
        <v>120</v>
      </c>
      <c r="O104" s="193" t="s">
        <v>120</v>
      </c>
      <c r="P104" s="24">
        <v>2017</v>
      </c>
    </row>
    <row r="105" spans="1:16" ht="30">
      <c r="A105" s="60" t="s">
        <v>230</v>
      </c>
      <c r="B105" s="60" t="s">
        <v>129</v>
      </c>
      <c r="C105" s="60">
        <v>3</v>
      </c>
      <c r="D105" s="60">
        <v>1</v>
      </c>
      <c r="E105" s="60">
        <v>2</v>
      </c>
      <c r="F105" s="60">
        <v>0</v>
      </c>
      <c r="G105" s="60">
        <v>4</v>
      </c>
      <c r="H105" s="60"/>
      <c r="I105" s="191" t="s">
        <v>76</v>
      </c>
      <c r="J105" s="29" t="s">
        <v>117</v>
      </c>
      <c r="K105" s="180">
        <v>1</v>
      </c>
      <c r="L105" s="180">
        <v>1</v>
      </c>
      <c r="M105" s="180">
        <v>1</v>
      </c>
      <c r="N105" s="180">
        <v>1</v>
      </c>
      <c r="O105" s="193">
        <f>K105+L105+M105+N105</f>
        <v>4</v>
      </c>
      <c r="P105" s="24">
        <v>2017</v>
      </c>
    </row>
    <row r="106" spans="1:16" ht="45">
      <c r="A106" s="60" t="s">
        <v>230</v>
      </c>
      <c r="B106" s="60" t="s">
        <v>129</v>
      </c>
      <c r="C106" s="60">
        <v>3</v>
      </c>
      <c r="D106" s="60">
        <v>1</v>
      </c>
      <c r="E106" s="60">
        <v>2</v>
      </c>
      <c r="F106" s="60">
        <v>0</v>
      </c>
      <c r="G106" s="60">
        <v>5</v>
      </c>
      <c r="H106" s="60"/>
      <c r="I106" s="179" t="s">
        <v>399</v>
      </c>
      <c r="J106" s="60" t="s">
        <v>96</v>
      </c>
      <c r="K106" s="221" t="s">
        <v>120</v>
      </c>
      <c r="L106" s="221" t="s">
        <v>120</v>
      </c>
      <c r="M106" s="180" t="s">
        <v>120</v>
      </c>
      <c r="N106" s="180" t="s">
        <v>120</v>
      </c>
      <c r="O106" s="193" t="s">
        <v>120</v>
      </c>
      <c r="P106" s="24">
        <v>2017</v>
      </c>
    </row>
    <row r="107" spans="1:16" ht="30">
      <c r="A107" s="60" t="s">
        <v>230</v>
      </c>
      <c r="B107" s="60" t="s">
        <v>129</v>
      </c>
      <c r="C107" s="60">
        <v>3</v>
      </c>
      <c r="D107" s="60">
        <v>1</v>
      </c>
      <c r="E107" s="60">
        <v>2</v>
      </c>
      <c r="F107" s="60">
        <v>0</v>
      </c>
      <c r="G107" s="60">
        <v>5</v>
      </c>
      <c r="H107" s="60"/>
      <c r="I107" s="191" t="s">
        <v>85</v>
      </c>
      <c r="J107" s="29" t="s">
        <v>117</v>
      </c>
      <c r="K107" s="180">
        <v>1</v>
      </c>
      <c r="L107" s="180">
        <v>1</v>
      </c>
      <c r="M107" s="180">
        <v>1</v>
      </c>
      <c r="N107" s="180">
        <v>1</v>
      </c>
      <c r="O107" s="193">
        <v>4</v>
      </c>
      <c r="P107" s="24">
        <v>2017</v>
      </c>
    </row>
    <row r="108" spans="1:16" ht="30">
      <c r="A108" s="60" t="s">
        <v>230</v>
      </c>
      <c r="B108" s="60" t="s">
        <v>129</v>
      </c>
      <c r="C108" s="60">
        <v>3</v>
      </c>
      <c r="D108" s="60">
        <v>1</v>
      </c>
      <c r="E108" s="60">
        <v>2</v>
      </c>
      <c r="F108" s="60">
        <v>0</v>
      </c>
      <c r="G108" s="60">
        <v>6</v>
      </c>
      <c r="H108" s="60"/>
      <c r="I108" s="179" t="s">
        <v>400</v>
      </c>
      <c r="J108" s="60" t="s">
        <v>96</v>
      </c>
      <c r="K108" s="221" t="s">
        <v>120</v>
      </c>
      <c r="L108" s="221" t="s">
        <v>120</v>
      </c>
      <c r="M108" s="180" t="s">
        <v>120</v>
      </c>
      <c r="N108" s="180" t="s">
        <v>120</v>
      </c>
      <c r="O108" s="180" t="s">
        <v>120</v>
      </c>
      <c r="P108" s="24">
        <v>2017</v>
      </c>
    </row>
    <row r="109" spans="1:16" ht="30">
      <c r="A109" s="60" t="s">
        <v>230</v>
      </c>
      <c r="B109" s="60" t="s">
        <v>129</v>
      </c>
      <c r="C109" s="60">
        <v>3</v>
      </c>
      <c r="D109" s="60">
        <v>1</v>
      </c>
      <c r="E109" s="60">
        <v>2</v>
      </c>
      <c r="F109" s="60">
        <v>0</v>
      </c>
      <c r="G109" s="60">
        <v>6</v>
      </c>
      <c r="H109" s="60"/>
      <c r="I109" s="191" t="s">
        <v>86</v>
      </c>
      <c r="J109" s="29" t="s">
        <v>117</v>
      </c>
      <c r="K109" s="180">
        <v>50</v>
      </c>
      <c r="L109" s="180">
        <v>60</v>
      </c>
      <c r="M109" s="180">
        <v>70</v>
      </c>
      <c r="N109" s="180">
        <v>70</v>
      </c>
      <c r="O109" s="193">
        <f>K109+L109+M109+N109</f>
        <v>250</v>
      </c>
      <c r="P109" s="24">
        <v>2017</v>
      </c>
    </row>
    <row r="110" spans="1:16" ht="30">
      <c r="A110" s="60" t="s">
        <v>230</v>
      </c>
      <c r="B110" s="60" t="s">
        <v>129</v>
      </c>
      <c r="C110" s="60">
        <v>3</v>
      </c>
      <c r="D110" s="60">
        <v>1</v>
      </c>
      <c r="E110" s="60">
        <v>2</v>
      </c>
      <c r="F110" s="60">
        <v>0</v>
      </c>
      <c r="G110" s="60">
        <v>7</v>
      </c>
      <c r="H110" s="60"/>
      <c r="I110" s="179" t="s">
        <v>0</v>
      </c>
      <c r="J110" s="60" t="s">
        <v>96</v>
      </c>
      <c r="K110" s="221" t="s">
        <v>120</v>
      </c>
      <c r="L110" s="221" t="s">
        <v>120</v>
      </c>
      <c r="M110" s="180" t="s">
        <v>120</v>
      </c>
      <c r="N110" s="180" t="s">
        <v>120</v>
      </c>
      <c r="O110" s="180" t="s">
        <v>120</v>
      </c>
      <c r="P110" s="24">
        <v>2017</v>
      </c>
    </row>
    <row r="111" spans="1:16" ht="15">
      <c r="A111" s="60" t="s">
        <v>230</v>
      </c>
      <c r="B111" s="60" t="s">
        <v>129</v>
      </c>
      <c r="C111" s="60">
        <v>3</v>
      </c>
      <c r="D111" s="60">
        <v>1</v>
      </c>
      <c r="E111" s="60">
        <v>2</v>
      </c>
      <c r="F111" s="60">
        <v>0</v>
      </c>
      <c r="G111" s="60">
        <v>7</v>
      </c>
      <c r="H111" s="60"/>
      <c r="I111" s="191" t="s">
        <v>87</v>
      </c>
      <c r="J111" s="29" t="s">
        <v>117</v>
      </c>
      <c r="K111" s="180">
        <v>450</v>
      </c>
      <c r="L111" s="180">
        <v>450</v>
      </c>
      <c r="M111" s="180">
        <v>450</v>
      </c>
      <c r="N111" s="180">
        <v>450</v>
      </c>
      <c r="O111" s="193">
        <f>K111+L111+M111+N111</f>
        <v>1800</v>
      </c>
      <c r="P111" s="24">
        <v>2017</v>
      </c>
    </row>
    <row r="112" spans="1:16" ht="45">
      <c r="A112" s="60" t="s">
        <v>230</v>
      </c>
      <c r="B112" s="60" t="s">
        <v>129</v>
      </c>
      <c r="C112" s="60">
        <v>3</v>
      </c>
      <c r="D112" s="60">
        <v>1</v>
      </c>
      <c r="E112" s="60">
        <v>2</v>
      </c>
      <c r="F112" s="60">
        <v>0</v>
      </c>
      <c r="G112" s="60">
        <v>8</v>
      </c>
      <c r="H112" s="60"/>
      <c r="I112" s="179" t="s">
        <v>1</v>
      </c>
      <c r="J112" s="60" t="s">
        <v>96</v>
      </c>
      <c r="K112" s="221" t="s">
        <v>120</v>
      </c>
      <c r="L112" s="221" t="s">
        <v>120</v>
      </c>
      <c r="M112" s="180" t="s">
        <v>120</v>
      </c>
      <c r="N112" s="180" t="s">
        <v>120</v>
      </c>
      <c r="O112" s="180" t="s">
        <v>120</v>
      </c>
      <c r="P112" s="24">
        <v>2017</v>
      </c>
    </row>
    <row r="113" spans="1:16" ht="45">
      <c r="A113" s="60" t="s">
        <v>230</v>
      </c>
      <c r="B113" s="60" t="s">
        <v>129</v>
      </c>
      <c r="C113" s="60">
        <v>3</v>
      </c>
      <c r="D113" s="60">
        <v>1</v>
      </c>
      <c r="E113" s="60">
        <v>2</v>
      </c>
      <c r="F113" s="60">
        <v>0</v>
      </c>
      <c r="G113" s="60">
        <v>8</v>
      </c>
      <c r="H113" s="60"/>
      <c r="I113" s="191" t="s">
        <v>88</v>
      </c>
      <c r="J113" s="29" t="s">
        <v>117</v>
      </c>
      <c r="K113" s="180">
        <v>1</v>
      </c>
      <c r="L113" s="180">
        <v>1</v>
      </c>
      <c r="M113" s="180">
        <v>1</v>
      </c>
      <c r="N113" s="180">
        <v>1</v>
      </c>
      <c r="O113" s="193">
        <v>4</v>
      </c>
      <c r="P113" s="24">
        <v>2017</v>
      </c>
    </row>
    <row r="114" spans="1:16" ht="30">
      <c r="A114" s="60" t="s">
        <v>230</v>
      </c>
      <c r="B114" s="60" t="s">
        <v>129</v>
      </c>
      <c r="C114" s="60">
        <v>3</v>
      </c>
      <c r="D114" s="60">
        <v>1</v>
      </c>
      <c r="E114" s="60">
        <v>2</v>
      </c>
      <c r="F114" s="60">
        <v>0</v>
      </c>
      <c r="G114" s="60">
        <v>9</v>
      </c>
      <c r="H114" s="60"/>
      <c r="I114" s="179" t="s">
        <v>2</v>
      </c>
      <c r="J114" s="60" t="s">
        <v>96</v>
      </c>
      <c r="K114" s="221" t="s">
        <v>120</v>
      </c>
      <c r="L114" s="221" t="s">
        <v>120</v>
      </c>
      <c r="M114" s="180" t="s">
        <v>120</v>
      </c>
      <c r="N114" s="180" t="s">
        <v>120</v>
      </c>
      <c r="O114" s="180" t="s">
        <v>120</v>
      </c>
      <c r="P114" s="24">
        <v>2017</v>
      </c>
    </row>
    <row r="115" spans="1:16" ht="15">
      <c r="A115" s="60" t="s">
        <v>230</v>
      </c>
      <c r="B115" s="60" t="s">
        <v>129</v>
      </c>
      <c r="C115" s="60">
        <v>3</v>
      </c>
      <c r="D115" s="60">
        <v>1</v>
      </c>
      <c r="E115" s="60">
        <v>2</v>
      </c>
      <c r="F115" s="60">
        <v>0</v>
      </c>
      <c r="G115" s="60">
        <v>9</v>
      </c>
      <c r="H115" s="60"/>
      <c r="I115" s="191" t="s">
        <v>379</v>
      </c>
      <c r="J115" s="29" t="s">
        <v>117</v>
      </c>
      <c r="K115" s="210">
        <v>35</v>
      </c>
      <c r="L115" s="210">
        <v>40</v>
      </c>
      <c r="M115" s="210">
        <v>45</v>
      </c>
      <c r="N115" s="210">
        <v>45</v>
      </c>
      <c r="O115" s="217">
        <f>K115+L115+M115+N115</f>
        <v>165</v>
      </c>
      <c r="P115" s="24">
        <v>2017</v>
      </c>
    </row>
    <row r="116" spans="1:16" ht="30">
      <c r="A116" s="60" t="s">
        <v>230</v>
      </c>
      <c r="B116" s="60" t="s">
        <v>129</v>
      </c>
      <c r="C116" s="60">
        <v>3</v>
      </c>
      <c r="D116" s="60">
        <v>1</v>
      </c>
      <c r="E116" s="60">
        <v>2</v>
      </c>
      <c r="F116" s="60">
        <v>1</v>
      </c>
      <c r="G116" s="60">
        <v>0</v>
      </c>
      <c r="H116" s="60"/>
      <c r="I116" s="179" t="s">
        <v>3</v>
      </c>
      <c r="J116" s="60" t="s">
        <v>96</v>
      </c>
      <c r="K116" s="221" t="s">
        <v>120</v>
      </c>
      <c r="L116" s="221" t="s">
        <v>120</v>
      </c>
      <c r="M116" s="180" t="s">
        <v>120</v>
      </c>
      <c r="N116" s="180" t="s">
        <v>120</v>
      </c>
      <c r="O116" s="180" t="s">
        <v>120</v>
      </c>
      <c r="P116" s="24">
        <v>2017</v>
      </c>
    </row>
    <row r="117" spans="1:16" ht="15">
      <c r="A117" s="60" t="s">
        <v>230</v>
      </c>
      <c r="B117" s="60" t="s">
        <v>129</v>
      </c>
      <c r="C117" s="60">
        <v>3</v>
      </c>
      <c r="D117" s="60">
        <v>1</v>
      </c>
      <c r="E117" s="60">
        <v>2</v>
      </c>
      <c r="F117" s="60">
        <v>1</v>
      </c>
      <c r="G117" s="60">
        <v>0</v>
      </c>
      <c r="H117" s="60"/>
      <c r="I117" s="215" t="s">
        <v>89</v>
      </c>
      <c r="J117" s="29" t="s">
        <v>117</v>
      </c>
      <c r="K117" s="210">
        <v>10</v>
      </c>
      <c r="L117" s="210">
        <v>10</v>
      </c>
      <c r="M117" s="210">
        <v>10</v>
      </c>
      <c r="N117" s="210">
        <v>10</v>
      </c>
      <c r="O117" s="217">
        <f>K117+L117+M117+N117</f>
        <v>40</v>
      </c>
      <c r="P117" s="24">
        <v>2017</v>
      </c>
    </row>
    <row r="118" spans="1:16" ht="30">
      <c r="A118" s="60" t="s">
        <v>230</v>
      </c>
      <c r="B118" s="60" t="s">
        <v>129</v>
      </c>
      <c r="C118" s="60">
        <v>3</v>
      </c>
      <c r="D118" s="60">
        <v>1</v>
      </c>
      <c r="E118" s="60">
        <v>2</v>
      </c>
      <c r="F118" s="60">
        <v>1</v>
      </c>
      <c r="G118" s="60">
        <v>1</v>
      </c>
      <c r="H118" s="60"/>
      <c r="I118" s="179" t="s">
        <v>4</v>
      </c>
      <c r="J118" s="60" t="s">
        <v>96</v>
      </c>
      <c r="K118" s="221" t="s">
        <v>120</v>
      </c>
      <c r="L118" s="221" t="s">
        <v>120</v>
      </c>
      <c r="M118" s="180" t="s">
        <v>120</v>
      </c>
      <c r="N118" s="180" t="s">
        <v>120</v>
      </c>
      <c r="O118" s="180" t="s">
        <v>120</v>
      </c>
      <c r="P118" s="24">
        <v>2017</v>
      </c>
    </row>
    <row r="119" spans="1:16" ht="30">
      <c r="A119" s="60" t="s">
        <v>230</v>
      </c>
      <c r="B119" s="60" t="s">
        <v>129</v>
      </c>
      <c r="C119" s="60">
        <v>3</v>
      </c>
      <c r="D119" s="60">
        <v>1</v>
      </c>
      <c r="E119" s="60">
        <v>2</v>
      </c>
      <c r="F119" s="60">
        <v>1</v>
      </c>
      <c r="G119" s="60">
        <v>1</v>
      </c>
      <c r="H119" s="60"/>
      <c r="I119" s="191" t="s">
        <v>90</v>
      </c>
      <c r="J119" s="29" t="s">
        <v>117</v>
      </c>
      <c r="K119" s="180">
        <v>30</v>
      </c>
      <c r="L119" s="180">
        <v>35</v>
      </c>
      <c r="M119" s="180">
        <v>40</v>
      </c>
      <c r="N119" s="180">
        <v>40</v>
      </c>
      <c r="O119" s="193">
        <f>K119+L119+M119+N119</f>
        <v>145</v>
      </c>
      <c r="P119" s="24">
        <v>2017</v>
      </c>
    </row>
    <row r="120" spans="1:16" ht="45">
      <c r="A120" s="60" t="s">
        <v>230</v>
      </c>
      <c r="B120" s="60" t="s">
        <v>129</v>
      </c>
      <c r="C120" s="60">
        <v>3</v>
      </c>
      <c r="D120" s="60">
        <v>1</v>
      </c>
      <c r="E120" s="60">
        <v>2</v>
      </c>
      <c r="F120" s="60">
        <v>1</v>
      </c>
      <c r="G120" s="60">
        <v>2</v>
      </c>
      <c r="H120" s="60"/>
      <c r="I120" s="179" t="s">
        <v>5</v>
      </c>
      <c r="J120" s="60" t="s">
        <v>96</v>
      </c>
      <c r="K120" s="221" t="s">
        <v>120</v>
      </c>
      <c r="L120" s="221" t="s">
        <v>120</v>
      </c>
      <c r="M120" s="180" t="s">
        <v>120</v>
      </c>
      <c r="N120" s="180" t="s">
        <v>120</v>
      </c>
      <c r="O120" s="180" t="s">
        <v>120</v>
      </c>
      <c r="P120" s="24">
        <v>2017</v>
      </c>
    </row>
    <row r="121" spans="1:16" ht="15">
      <c r="A121" s="60" t="s">
        <v>230</v>
      </c>
      <c r="B121" s="60" t="s">
        <v>129</v>
      </c>
      <c r="C121" s="60">
        <v>3</v>
      </c>
      <c r="D121" s="60">
        <v>1</v>
      </c>
      <c r="E121" s="60">
        <v>2</v>
      </c>
      <c r="F121" s="60">
        <v>1</v>
      </c>
      <c r="G121" s="60">
        <v>2</v>
      </c>
      <c r="H121" s="60"/>
      <c r="I121" s="191" t="s">
        <v>370</v>
      </c>
      <c r="J121" s="29" t="s">
        <v>117</v>
      </c>
      <c r="K121" s="180">
        <v>1</v>
      </c>
      <c r="L121" s="180">
        <v>1</v>
      </c>
      <c r="M121" s="180">
        <v>1</v>
      </c>
      <c r="N121" s="180">
        <v>1</v>
      </c>
      <c r="O121" s="193">
        <v>4</v>
      </c>
      <c r="P121" s="24">
        <v>2017</v>
      </c>
    </row>
    <row r="122" spans="1:16" ht="45">
      <c r="A122" s="60" t="s">
        <v>230</v>
      </c>
      <c r="B122" s="60" t="s">
        <v>129</v>
      </c>
      <c r="C122" s="60">
        <v>3</v>
      </c>
      <c r="D122" s="60">
        <v>1</v>
      </c>
      <c r="E122" s="60">
        <v>2</v>
      </c>
      <c r="F122" s="60">
        <v>1</v>
      </c>
      <c r="G122" s="60">
        <v>3</v>
      </c>
      <c r="H122" s="60"/>
      <c r="I122" s="179" t="s">
        <v>6</v>
      </c>
      <c r="J122" s="60" t="s">
        <v>96</v>
      </c>
      <c r="K122" s="221" t="s">
        <v>120</v>
      </c>
      <c r="L122" s="221" t="s">
        <v>120</v>
      </c>
      <c r="M122" s="180" t="s">
        <v>120</v>
      </c>
      <c r="N122" s="180" t="s">
        <v>120</v>
      </c>
      <c r="O122" s="180" t="s">
        <v>120</v>
      </c>
      <c r="P122" s="24">
        <v>2017</v>
      </c>
    </row>
    <row r="123" spans="1:16" ht="15">
      <c r="A123" s="60" t="s">
        <v>230</v>
      </c>
      <c r="B123" s="60" t="s">
        <v>129</v>
      </c>
      <c r="C123" s="60">
        <v>3</v>
      </c>
      <c r="D123" s="60">
        <v>1</v>
      </c>
      <c r="E123" s="60">
        <v>2</v>
      </c>
      <c r="F123" s="60">
        <v>1</v>
      </c>
      <c r="G123" s="60">
        <v>3</v>
      </c>
      <c r="H123" s="60"/>
      <c r="I123" s="191" t="s">
        <v>369</v>
      </c>
      <c r="J123" s="29" t="s">
        <v>117</v>
      </c>
      <c r="K123" s="180">
        <v>1</v>
      </c>
      <c r="L123" s="180">
        <v>1</v>
      </c>
      <c r="M123" s="180">
        <v>1</v>
      </c>
      <c r="N123" s="180">
        <v>1</v>
      </c>
      <c r="O123" s="193">
        <v>4</v>
      </c>
      <c r="P123" s="24">
        <v>2017</v>
      </c>
    </row>
    <row r="124" spans="1:16" ht="45">
      <c r="A124" s="60" t="s">
        <v>230</v>
      </c>
      <c r="B124" s="60" t="s">
        <v>129</v>
      </c>
      <c r="C124" s="60">
        <v>3</v>
      </c>
      <c r="D124" s="60">
        <v>1</v>
      </c>
      <c r="E124" s="60">
        <v>2</v>
      </c>
      <c r="F124" s="60">
        <v>1</v>
      </c>
      <c r="G124" s="60">
        <v>4</v>
      </c>
      <c r="H124" s="60"/>
      <c r="I124" s="179" t="s">
        <v>10</v>
      </c>
      <c r="J124" s="60" t="s">
        <v>96</v>
      </c>
      <c r="K124" s="221" t="s">
        <v>120</v>
      </c>
      <c r="L124" s="221" t="s">
        <v>120</v>
      </c>
      <c r="M124" s="180" t="s">
        <v>120</v>
      </c>
      <c r="N124" s="180" t="s">
        <v>120</v>
      </c>
      <c r="O124" s="180" t="s">
        <v>120</v>
      </c>
      <c r="P124" s="24">
        <v>2017</v>
      </c>
    </row>
    <row r="125" spans="1:16" ht="15">
      <c r="A125" s="60" t="s">
        <v>230</v>
      </c>
      <c r="B125" s="60" t="s">
        <v>129</v>
      </c>
      <c r="C125" s="60">
        <v>3</v>
      </c>
      <c r="D125" s="60">
        <v>1</v>
      </c>
      <c r="E125" s="60">
        <v>2</v>
      </c>
      <c r="F125" s="60">
        <v>1</v>
      </c>
      <c r="G125" s="60">
        <v>4</v>
      </c>
      <c r="H125" s="60"/>
      <c r="I125" s="191" t="s">
        <v>91</v>
      </c>
      <c r="J125" s="29" t="s">
        <v>117</v>
      </c>
      <c r="K125" s="180">
        <v>1</v>
      </c>
      <c r="L125" s="180">
        <v>1</v>
      </c>
      <c r="M125" s="180">
        <v>1</v>
      </c>
      <c r="N125" s="180">
        <v>1</v>
      </c>
      <c r="O125" s="193">
        <v>4</v>
      </c>
      <c r="P125" s="24">
        <v>2017</v>
      </c>
    </row>
    <row r="126" spans="1:16" ht="45">
      <c r="A126" s="60" t="s">
        <v>230</v>
      </c>
      <c r="B126" s="60" t="s">
        <v>129</v>
      </c>
      <c r="C126" s="60">
        <v>3</v>
      </c>
      <c r="D126" s="60">
        <v>1</v>
      </c>
      <c r="E126" s="60">
        <v>2</v>
      </c>
      <c r="F126" s="60">
        <v>1</v>
      </c>
      <c r="G126" s="60">
        <v>5</v>
      </c>
      <c r="H126" s="60"/>
      <c r="I126" s="179" t="s">
        <v>11</v>
      </c>
      <c r="J126" s="60" t="s">
        <v>96</v>
      </c>
      <c r="K126" s="221" t="s">
        <v>120</v>
      </c>
      <c r="L126" s="221" t="s">
        <v>120</v>
      </c>
      <c r="M126" s="180" t="s">
        <v>120</v>
      </c>
      <c r="N126" s="180" t="s">
        <v>120</v>
      </c>
      <c r="O126" s="180" t="s">
        <v>120</v>
      </c>
      <c r="P126" s="24">
        <v>2017</v>
      </c>
    </row>
    <row r="127" spans="1:16" ht="15">
      <c r="A127" s="60" t="s">
        <v>230</v>
      </c>
      <c r="B127" s="60" t="s">
        <v>129</v>
      </c>
      <c r="C127" s="60">
        <v>3</v>
      </c>
      <c r="D127" s="60">
        <v>1</v>
      </c>
      <c r="E127" s="60">
        <v>2</v>
      </c>
      <c r="F127" s="60">
        <v>1</v>
      </c>
      <c r="G127" s="60">
        <v>5</v>
      </c>
      <c r="H127" s="60"/>
      <c r="I127" s="191" t="s">
        <v>370</v>
      </c>
      <c r="J127" s="29" t="s">
        <v>117</v>
      </c>
      <c r="K127" s="180">
        <v>1</v>
      </c>
      <c r="L127" s="180">
        <v>1</v>
      </c>
      <c r="M127" s="180">
        <v>1</v>
      </c>
      <c r="N127" s="180">
        <v>1</v>
      </c>
      <c r="O127" s="193">
        <v>4</v>
      </c>
      <c r="P127" s="24">
        <v>2017</v>
      </c>
    </row>
    <row r="128" spans="1:16" ht="45">
      <c r="A128" s="60" t="s">
        <v>230</v>
      </c>
      <c r="B128" s="60" t="s">
        <v>129</v>
      </c>
      <c r="C128" s="60">
        <v>3</v>
      </c>
      <c r="D128" s="60">
        <v>1</v>
      </c>
      <c r="E128" s="60">
        <v>2</v>
      </c>
      <c r="F128" s="60">
        <v>1</v>
      </c>
      <c r="G128" s="60">
        <v>6</v>
      </c>
      <c r="H128" s="60"/>
      <c r="I128" s="179" t="s">
        <v>12</v>
      </c>
      <c r="J128" s="60" t="s">
        <v>96</v>
      </c>
      <c r="K128" s="221" t="s">
        <v>120</v>
      </c>
      <c r="L128" s="221" t="s">
        <v>120</v>
      </c>
      <c r="M128" s="180" t="s">
        <v>120</v>
      </c>
      <c r="N128" s="180" t="s">
        <v>120</v>
      </c>
      <c r="O128" s="180" t="s">
        <v>120</v>
      </c>
      <c r="P128" s="24">
        <v>2017</v>
      </c>
    </row>
    <row r="129" spans="1:16" ht="45">
      <c r="A129" s="60" t="s">
        <v>230</v>
      </c>
      <c r="B129" s="60" t="s">
        <v>129</v>
      </c>
      <c r="C129" s="60">
        <v>3</v>
      </c>
      <c r="D129" s="60">
        <v>1</v>
      </c>
      <c r="E129" s="60">
        <v>2</v>
      </c>
      <c r="F129" s="60">
        <v>1</v>
      </c>
      <c r="G129" s="60">
        <v>6</v>
      </c>
      <c r="H129" s="60"/>
      <c r="I129" s="191" t="s">
        <v>378</v>
      </c>
      <c r="J129" s="29" t="s">
        <v>117</v>
      </c>
      <c r="K129" s="210">
        <v>1</v>
      </c>
      <c r="L129" s="210">
        <v>1</v>
      </c>
      <c r="M129" s="210">
        <v>1</v>
      </c>
      <c r="N129" s="210">
        <v>1</v>
      </c>
      <c r="O129" s="217">
        <v>4</v>
      </c>
      <c r="P129" s="24">
        <v>2017</v>
      </c>
    </row>
    <row r="130" spans="1:16" ht="30">
      <c r="A130" s="60" t="s">
        <v>230</v>
      </c>
      <c r="B130" s="60" t="s">
        <v>129</v>
      </c>
      <c r="C130" s="60">
        <v>3</v>
      </c>
      <c r="D130" s="60">
        <v>1</v>
      </c>
      <c r="E130" s="60">
        <v>2</v>
      </c>
      <c r="F130" s="60">
        <v>1</v>
      </c>
      <c r="G130" s="60">
        <v>7</v>
      </c>
      <c r="H130" s="60"/>
      <c r="I130" s="179" t="s">
        <v>13</v>
      </c>
      <c r="J130" s="60" t="s">
        <v>96</v>
      </c>
      <c r="K130" s="221" t="s">
        <v>120</v>
      </c>
      <c r="L130" s="221" t="s">
        <v>120</v>
      </c>
      <c r="M130" s="180" t="s">
        <v>120</v>
      </c>
      <c r="N130" s="180" t="s">
        <v>120</v>
      </c>
      <c r="O130" s="180" t="s">
        <v>120</v>
      </c>
      <c r="P130" s="24">
        <v>2017</v>
      </c>
    </row>
    <row r="131" spans="1:16" ht="15">
      <c r="A131" s="60" t="s">
        <v>230</v>
      </c>
      <c r="B131" s="60" t="s">
        <v>129</v>
      </c>
      <c r="C131" s="60">
        <v>3</v>
      </c>
      <c r="D131" s="60">
        <v>1</v>
      </c>
      <c r="E131" s="60">
        <v>2</v>
      </c>
      <c r="F131" s="60">
        <v>1</v>
      </c>
      <c r="G131" s="60">
        <v>7</v>
      </c>
      <c r="H131" s="60"/>
      <c r="I131" s="191" t="s">
        <v>377</v>
      </c>
      <c r="J131" s="29" t="s">
        <v>117</v>
      </c>
      <c r="K131" s="210">
        <v>5</v>
      </c>
      <c r="L131" s="210">
        <v>5</v>
      </c>
      <c r="M131" s="210">
        <v>5</v>
      </c>
      <c r="N131" s="210">
        <v>5</v>
      </c>
      <c r="O131" s="217">
        <f>K131+L131+M131+N131</f>
        <v>20</v>
      </c>
      <c r="P131" s="24">
        <v>2017</v>
      </c>
    </row>
    <row r="132" spans="1:16" ht="30">
      <c r="A132" s="60" t="s">
        <v>230</v>
      </c>
      <c r="B132" s="60" t="s">
        <v>129</v>
      </c>
      <c r="C132" s="60">
        <v>3</v>
      </c>
      <c r="D132" s="60">
        <v>1</v>
      </c>
      <c r="E132" s="60">
        <v>2</v>
      </c>
      <c r="F132" s="60">
        <v>1</v>
      </c>
      <c r="G132" s="60">
        <v>8</v>
      </c>
      <c r="H132" s="60"/>
      <c r="I132" s="179" t="s">
        <v>14</v>
      </c>
      <c r="J132" s="60" t="s">
        <v>96</v>
      </c>
      <c r="K132" s="221" t="s">
        <v>120</v>
      </c>
      <c r="L132" s="221" t="s">
        <v>120</v>
      </c>
      <c r="M132" s="180" t="s">
        <v>120</v>
      </c>
      <c r="N132" s="180" t="s">
        <v>120</v>
      </c>
      <c r="O132" s="180" t="s">
        <v>120</v>
      </c>
      <c r="P132" s="24">
        <v>2017</v>
      </c>
    </row>
    <row r="133" spans="1:16" ht="30">
      <c r="A133" s="60" t="s">
        <v>230</v>
      </c>
      <c r="B133" s="60" t="s">
        <v>129</v>
      </c>
      <c r="C133" s="60">
        <v>3</v>
      </c>
      <c r="D133" s="60">
        <v>1</v>
      </c>
      <c r="E133" s="60">
        <v>2</v>
      </c>
      <c r="F133" s="60">
        <v>1</v>
      </c>
      <c r="G133" s="60">
        <v>8</v>
      </c>
      <c r="H133" s="60"/>
      <c r="I133" s="191" t="s">
        <v>92</v>
      </c>
      <c r="J133" s="29" t="s">
        <v>117</v>
      </c>
      <c r="K133" s="180">
        <v>50</v>
      </c>
      <c r="L133" s="180">
        <v>60</v>
      </c>
      <c r="M133" s="180">
        <v>70</v>
      </c>
      <c r="N133" s="180">
        <v>70</v>
      </c>
      <c r="O133" s="193">
        <v>250</v>
      </c>
      <c r="P133" s="24">
        <v>2017</v>
      </c>
    </row>
    <row r="134" spans="1:16" ht="30">
      <c r="A134" s="60" t="s">
        <v>230</v>
      </c>
      <c r="B134" s="60" t="s">
        <v>129</v>
      </c>
      <c r="C134" s="60">
        <v>3</v>
      </c>
      <c r="D134" s="60">
        <v>1</v>
      </c>
      <c r="E134" s="60">
        <v>2</v>
      </c>
      <c r="F134" s="60">
        <v>1</v>
      </c>
      <c r="G134" s="60">
        <v>9</v>
      </c>
      <c r="H134" s="60"/>
      <c r="I134" s="215" t="s">
        <v>15</v>
      </c>
      <c r="J134" s="60" t="s">
        <v>96</v>
      </c>
      <c r="K134" s="221" t="s">
        <v>120</v>
      </c>
      <c r="L134" s="221" t="s">
        <v>120</v>
      </c>
      <c r="M134" s="180" t="s">
        <v>120</v>
      </c>
      <c r="N134" s="180" t="s">
        <v>120</v>
      </c>
      <c r="O134" s="180" t="s">
        <v>120</v>
      </c>
      <c r="P134" s="24">
        <v>2017</v>
      </c>
    </row>
    <row r="135" spans="1:16" ht="15">
      <c r="A135" s="60" t="s">
        <v>230</v>
      </c>
      <c r="B135" s="60" t="s">
        <v>129</v>
      </c>
      <c r="C135" s="60">
        <v>3</v>
      </c>
      <c r="D135" s="60">
        <v>1</v>
      </c>
      <c r="E135" s="60">
        <v>2</v>
      </c>
      <c r="F135" s="60">
        <v>1</v>
      </c>
      <c r="G135" s="60">
        <v>9</v>
      </c>
      <c r="H135" s="60"/>
      <c r="I135" s="191" t="s">
        <v>93</v>
      </c>
      <c r="J135" s="29" t="s">
        <v>117</v>
      </c>
      <c r="K135" s="193">
        <v>2300</v>
      </c>
      <c r="L135" s="180">
        <v>2350</v>
      </c>
      <c r="M135" s="180">
        <v>2400</v>
      </c>
      <c r="N135" s="180">
        <v>2400</v>
      </c>
      <c r="O135" s="193">
        <f>K135+L135+M135+N135</f>
        <v>9450</v>
      </c>
      <c r="P135" s="24">
        <v>2017</v>
      </c>
    </row>
    <row r="136" spans="1:16" ht="19.5" customHeight="1">
      <c r="A136" s="175" t="s">
        <v>230</v>
      </c>
      <c r="B136" s="175" t="s">
        <v>129</v>
      </c>
      <c r="C136" s="175">
        <v>4</v>
      </c>
      <c r="D136" s="175">
        <v>0</v>
      </c>
      <c r="E136" s="175">
        <v>0</v>
      </c>
      <c r="F136" s="175">
        <v>0</v>
      </c>
      <c r="G136" s="175">
        <v>0</v>
      </c>
      <c r="H136" s="175"/>
      <c r="I136" s="176" t="s">
        <v>293</v>
      </c>
      <c r="J136" s="177" t="s">
        <v>116</v>
      </c>
      <c r="K136" s="189">
        <f>K140</f>
        <v>92068.7</v>
      </c>
      <c r="L136" s="189">
        <f>L140</f>
        <v>25500</v>
      </c>
      <c r="M136" s="189">
        <f>M140</f>
        <v>25500</v>
      </c>
      <c r="N136" s="189">
        <f>N140</f>
        <v>25500</v>
      </c>
      <c r="O136" s="189">
        <f>SUM(K136:N136)</f>
        <v>168568.7</v>
      </c>
      <c r="P136" s="134">
        <v>2017</v>
      </c>
    </row>
    <row r="137" spans="1:16" ht="15">
      <c r="A137" s="175"/>
      <c r="B137" s="175"/>
      <c r="C137" s="175"/>
      <c r="D137" s="175"/>
      <c r="E137" s="175"/>
      <c r="F137" s="175"/>
      <c r="G137" s="175"/>
      <c r="H137" s="60">
        <v>1</v>
      </c>
      <c r="I137" s="179" t="s">
        <v>33</v>
      </c>
      <c r="J137" s="29" t="s">
        <v>116</v>
      </c>
      <c r="K137" s="193">
        <v>34406.2</v>
      </c>
      <c r="L137" s="193">
        <v>0</v>
      </c>
      <c r="M137" s="193">
        <v>0</v>
      </c>
      <c r="N137" s="193">
        <v>0</v>
      </c>
      <c r="O137" s="193">
        <f>SUM(K137:N137)</f>
        <v>34406.2</v>
      </c>
      <c r="P137" s="24"/>
    </row>
    <row r="138" spans="1:16" ht="15">
      <c r="A138" s="175"/>
      <c r="B138" s="175"/>
      <c r="C138" s="175"/>
      <c r="D138" s="175"/>
      <c r="E138" s="175"/>
      <c r="F138" s="175"/>
      <c r="G138" s="175"/>
      <c r="H138" s="60">
        <v>2</v>
      </c>
      <c r="I138" s="179" t="s">
        <v>34</v>
      </c>
      <c r="J138" s="29" t="s">
        <v>116</v>
      </c>
      <c r="K138" s="193">
        <v>34761.5</v>
      </c>
      <c r="L138" s="193">
        <v>0</v>
      </c>
      <c r="M138" s="193">
        <v>0</v>
      </c>
      <c r="N138" s="193">
        <v>0</v>
      </c>
      <c r="O138" s="193">
        <f>SUM(K138:N138)</f>
        <v>34761.5</v>
      </c>
      <c r="P138" s="24"/>
    </row>
    <row r="139" spans="1:16" ht="15">
      <c r="A139" s="175"/>
      <c r="B139" s="175"/>
      <c r="C139" s="175"/>
      <c r="D139" s="175"/>
      <c r="E139" s="175"/>
      <c r="F139" s="175"/>
      <c r="G139" s="175"/>
      <c r="H139" s="60">
        <v>3</v>
      </c>
      <c r="I139" s="179" t="s">
        <v>35</v>
      </c>
      <c r="J139" s="29" t="s">
        <v>116</v>
      </c>
      <c r="K139" s="193">
        <v>22901</v>
      </c>
      <c r="L139" s="193">
        <v>25500</v>
      </c>
      <c r="M139" s="193">
        <v>25500</v>
      </c>
      <c r="N139" s="193">
        <v>25500</v>
      </c>
      <c r="O139" s="193">
        <f>SUM(K139:N139)</f>
        <v>99401</v>
      </c>
      <c r="P139" s="24"/>
    </row>
    <row r="140" spans="1:16" ht="15">
      <c r="A140" s="60" t="s">
        <v>230</v>
      </c>
      <c r="B140" s="60" t="s">
        <v>129</v>
      </c>
      <c r="C140" s="60">
        <v>4</v>
      </c>
      <c r="D140" s="60">
        <v>2</v>
      </c>
      <c r="E140" s="60">
        <v>1</v>
      </c>
      <c r="F140" s="60">
        <v>0</v>
      </c>
      <c r="G140" s="60">
        <v>0</v>
      </c>
      <c r="H140" s="60"/>
      <c r="I140" s="179" t="s">
        <v>283</v>
      </c>
      <c r="J140" s="29" t="s">
        <v>116</v>
      </c>
      <c r="K140" s="180">
        <f>K148</f>
        <v>92068.7</v>
      </c>
      <c r="L140" s="180">
        <f>L148</f>
        <v>25500</v>
      </c>
      <c r="M140" s="180">
        <f>M148</f>
        <v>25500</v>
      </c>
      <c r="N140" s="180">
        <f>N148</f>
        <v>25500</v>
      </c>
      <c r="O140" s="180">
        <f>SUM(K140:N140)</f>
        <v>168568.7</v>
      </c>
      <c r="P140" s="24">
        <v>2017</v>
      </c>
    </row>
    <row r="141" spans="1:16" ht="45">
      <c r="A141" s="60" t="s">
        <v>230</v>
      </c>
      <c r="B141" s="60" t="s">
        <v>129</v>
      </c>
      <c r="C141" s="60">
        <v>4</v>
      </c>
      <c r="D141" s="60">
        <v>2</v>
      </c>
      <c r="E141" s="60">
        <v>1</v>
      </c>
      <c r="F141" s="60">
        <v>0</v>
      </c>
      <c r="G141" s="60">
        <v>0</v>
      </c>
      <c r="H141" s="60"/>
      <c r="I141" s="191" t="s">
        <v>67</v>
      </c>
      <c r="J141" s="29" t="s">
        <v>119</v>
      </c>
      <c r="K141" s="185">
        <v>8.64</v>
      </c>
      <c r="L141" s="185">
        <v>9.73</v>
      </c>
      <c r="M141" s="185">
        <v>9.73</v>
      </c>
      <c r="N141" s="185">
        <v>9.73</v>
      </c>
      <c r="O141" s="185">
        <v>9.73</v>
      </c>
      <c r="P141" s="219">
        <v>2017</v>
      </c>
    </row>
    <row r="142" spans="1:16" ht="75">
      <c r="A142" s="60" t="s">
        <v>230</v>
      </c>
      <c r="B142" s="60" t="s">
        <v>129</v>
      </c>
      <c r="C142" s="60">
        <v>4</v>
      </c>
      <c r="D142" s="60">
        <v>2</v>
      </c>
      <c r="E142" s="60">
        <v>1</v>
      </c>
      <c r="F142" s="60">
        <v>0</v>
      </c>
      <c r="G142" s="60">
        <v>0</v>
      </c>
      <c r="H142" s="60"/>
      <c r="I142" s="191" t="s">
        <v>78</v>
      </c>
      <c r="J142" s="29" t="s">
        <v>375</v>
      </c>
      <c r="K142" s="200">
        <f>23213820*100/48438440</f>
        <v>47.924375764372265</v>
      </c>
      <c r="L142" s="200">
        <f>23213820*100/48438440</f>
        <v>47.924375764372265</v>
      </c>
      <c r="M142" s="200">
        <f>23213820*100/48438440</f>
        <v>47.924375764372265</v>
      </c>
      <c r="N142" s="200">
        <f>23213820*100/48438440</f>
        <v>47.924375764372265</v>
      </c>
      <c r="O142" s="200">
        <f>23213820*100/48438440</f>
        <v>47.924375764372265</v>
      </c>
      <c r="P142" s="24">
        <v>2017</v>
      </c>
    </row>
    <row r="143" spans="1:16" ht="105">
      <c r="A143" s="60" t="s">
        <v>230</v>
      </c>
      <c r="B143" s="60" t="s">
        <v>129</v>
      </c>
      <c r="C143" s="60">
        <v>4</v>
      </c>
      <c r="D143" s="60">
        <v>2</v>
      </c>
      <c r="E143" s="60">
        <v>1</v>
      </c>
      <c r="F143" s="60">
        <v>0</v>
      </c>
      <c r="G143" s="60">
        <v>0</v>
      </c>
      <c r="H143" s="60"/>
      <c r="I143" s="191" t="s">
        <v>79</v>
      </c>
      <c r="J143" s="29" t="s">
        <v>375</v>
      </c>
      <c r="K143" s="195">
        <f>24470468.35*100/49920000</f>
        <v>49.01936768830128</v>
      </c>
      <c r="L143" s="195">
        <f>24470468.35*100/49920000</f>
        <v>49.01936768830128</v>
      </c>
      <c r="M143" s="195">
        <f>24470468.35*100/49920000</f>
        <v>49.01936768830128</v>
      </c>
      <c r="N143" s="195">
        <f>24470468.35*100/49920000</f>
        <v>49.01936768830128</v>
      </c>
      <c r="O143" s="195">
        <f>24470468.35*100/49920000</f>
        <v>49.01936768830128</v>
      </c>
      <c r="P143" s="24">
        <v>2017</v>
      </c>
    </row>
    <row r="144" spans="1:16" ht="30">
      <c r="A144" s="60" t="s">
        <v>230</v>
      </c>
      <c r="B144" s="60" t="s">
        <v>129</v>
      </c>
      <c r="C144" s="60">
        <v>4</v>
      </c>
      <c r="D144" s="60">
        <v>2</v>
      </c>
      <c r="E144" s="60">
        <v>1</v>
      </c>
      <c r="F144" s="60">
        <v>0</v>
      </c>
      <c r="G144" s="60">
        <v>1</v>
      </c>
      <c r="H144" s="60"/>
      <c r="I144" s="179" t="s">
        <v>16</v>
      </c>
      <c r="J144" s="29" t="s">
        <v>96</v>
      </c>
      <c r="K144" s="185" t="s">
        <v>120</v>
      </c>
      <c r="L144" s="185" t="s">
        <v>120</v>
      </c>
      <c r="M144" s="193" t="s">
        <v>120</v>
      </c>
      <c r="N144" s="193" t="s">
        <v>120</v>
      </c>
      <c r="O144" s="193" t="s">
        <v>120</v>
      </c>
      <c r="P144" s="24">
        <v>2017</v>
      </c>
    </row>
    <row r="145" spans="1:16" ht="15">
      <c r="A145" s="60" t="s">
        <v>230</v>
      </c>
      <c r="B145" s="60" t="s">
        <v>129</v>
      </c>
      <c r="C145" s="60">
        <v>4</v>
      </c>
      <c r="D145" s="60">
        <v>2</v>
      </c>
      <c r="E145" s="60">
        <v>1</v>
      </c>
      <c r="F145" s="60">
        <v>0</v>
      </c>
      <c r="G145" s="60">
        <v>1</v>
      </c>
      <c r="H145" s="60"/>
      <c r="I145" s="191" t="s">
        <v>94</v>
      </c>
      <c r="J145" s="29" t="s">
        <v>117</v>
      </c>
      <c r="K145" s="193">
        <v>50</v>
      </c>
      <c r="L145" s="193">
        <v>50</v>
      </c>
      <c r="M145" s="193">
        <v>50</v>
      </c>
      <c r="N145" s="193">
        <v>50</v>
      </c>
      <c r="O145" s="193">
        <v>200</v>
      </c>
      <c r="P145" s="24">
        <v>2017</v>
      </c>
    </row>
    <row r="146" spans="1:16" ht="45">
      <c r="A146" s="60" t="s">
        <v>230</v>
      </c>
      <c r="B146" s="60" t="s">
        <v>129</v>
      </c>
      <c r="C146" s="60">
        <v>4</v>
      </c>
      <c r="D146" s="60">
        <v>2</v>
      </c>
      <c r="E146" s="60">
        <v>1</v>
      </c>
      <c r="F146" s="60">
        <v>0</v>
      </c>
      <c r="G146" s="60">
        <v>2</v>
      </c>
      <c r="H146" s="60"/>
      <c r="I146" s="179" t="s">
        <v>17</v>
      </c>
      <c r="J146" s="29" t="s">
        <v>96</v>
      </c>
      <c r="K146" s="185" t="s">
        <v>120</v>
      </c>
      <c r="L146" s="185" t="s">
        <v>120</v>
      </c>
      <c r="M146" s="193" t="s">
        <v>120</v>
      </c>
      <c r="N146" s="193" t="s">
        <v>120</v>
      </c>
      <c r="O146" s="193" t="s">
        <v>120</v>
      </c>
      <c r="P146" s="24">
        <v>2017</v>
      </c>
    </row>
    <row r="147" spans="1:16" ht="15">
      <c r="A147" s="60" t="s">
        <v>230</v>
      </c>
      <c r="B147" s="60" t="s">
        <v>129</v>
      </c>
      <c r="C147" s="60">
        <v>4</v>
      </c>
      <c r="D147" s="60">
        <v>2</v>
      </c>
      <c r="E147" s="60">
        <v>1</v>
      </c>
      <c r="F147" s="60">
        <v>0</v>
      </c>
      <c r="G147" s="60">
        <v>2</v>
      </c>
      <c r="H147" s="60"/>
      <c r="I147" s="191" t="s">
        <v>372</v>
      </c>
      <c r="J147" s="29" t="s">
        <v>117</v>
      </c>
      <c r="K147" s="193">
        <v>1</v>
      </c>
      <c r="L147" s="193">
        <v>1</v>
      </c>
      <c r="M147" s="193">
        <v>1</v>
      </c>
      <c r="N147" s="193">
        <v>1</v>
      </c>
      <c r="O147" s="193">
        <f>SUM(K147:N147)</f>
        <v>4</v>
      </c>
      <c r="P147" s="24">
        <v>2017</v>
      </c>
    </row>
    <row r="148" spans="1:16" ht="30">
      <c r="A148" s="60"/>
      <c r="B148" s="60"/>
      <c r="C148" s="60"/>
      <c r="D148" s="60"/>
      <c r="E148" s="60"/>
      <c r="F148" s="60"/>
      <c r="G148" s="60"/>
      <c r="H148" s="60"/>
      <c r="I148" s="179" t="s">
        <v>18</v>
      </c>
      <c r="J148" s="29" t="s">
        <v>116</v>
      </c>
      <c r="K148" s="193">
        <f>SUM(K149:K151)</f>
        <v>92068.7</v>
      </c>
      <c r="L148" s="193">
        <f>SUM(L149:L151)</f>
        <v>25500</v>
      </c>
      <c r="M148" s="193">
        <f>SUM(M149:M151)</f>
        <v>25500</v>
      </c>
      <c r="N148" s="193">
        <f>SUM(N149:N151)</f>
        <v>25500</v>
      </c>
      <c r="O148" s="180">
        <f>SUM(K148:N148)</f>
        <v>168568.7</v>
      </c>
      <c r="P148" s="24">
        <v>2017</v>
      </c>
    </row>
    <row r="149" spans="1:16" ht="30">
      <c r="A149" s="60" t="s">
        <v>230</v>
      </c>
      <c r="B149" s="60" t="s">
        <v>129</v>
      </c>
      <c r="C149" s="60">
        <v>4</v>
      </c>
      <c r="D149" s="60">
        <v>2</v>
      </c>
      <c r="E149" s="60">
        <v>1</v>
      </c>
      <c r="F149" s="60">
        <v>0</v>
      </c>
      <c r="G149" s="60">
        <v>3</v>
      </c>
      <c r="H149" s="60">
        <v>3</v>
      </c>
      <c r="I149" s="179" t="s">
        <v>58</v>
      </c>
      <c r="J149" s="29" t="s">
        <v>116</v>
      </c>
      <c r="K149" s="193">
        <v>22901</v>
      </c>
      <c r="L149" s="193">
        <v>25500</v>
      </c>
      <c r="M149" s="193">
        <v>25500</v>
      </c>
      <c r="N149" s="193">
        <v>25500</v>
      </c>
      <c r="O149" s="180">
        <f>SUM(K149:N149)</f>
        <v>99401</v>
      </c>
      <c r="P149" s="24">
        <v>2017</v>
      </c>
    </row>
    <row r="150" spans="1:16" ht="30">
      <c r="A150" s="60" t="s">
        <v>230</v>
      </c>
      <c r="B150" s="60" t="s">
        <v>129</v>
      </c>
      <c r="C150" s="60">
        <v>4</v>
      </c>
      <c r="D150" s="60">
        <v>7</v>
      </c>
      <c r="E150" s="60">
        <v>8</v>
      </c>
      <c r="F150" s="60">
        <v>5</v>
      </c>
      <c r="G150" s="60">
        <v>1</v>
      </c>
      <c r="H150" s="60">
        <v>2</v>
      </c>
      <c r="I150" s="179" t="s">
        <v>57</v>
      </c>
      <c r="J150" s="29" t="s">
        <v>116</v>
      </c>
      <c r="K150" s="193">
        <v>34761.5</v>
      </c>
      <c r="L150" s="193">
        <v>0</v>
      </c>
      <c r="M150" s="193">
        <v>0</v>
      </c>
      <c r="N150" s="193">
        <v>0</v>
      </c>
      <c r="O150" s="180">
        <f>SUM(K150:N150)</f>
        <v>34761.5</v>
      </c>
      <c r="P150" s="24">
        <v>2014</v>
      </c>
    </row>
    <row r="151" spans="1:16" ht="30">
      <c r="A151" s="60" t="s">
        <v>230</v>
      </c>
      <c r="B151" s="60" t="s">
        <v>129</v>
      </c>
      <c r="C151" s="60">
        <v>4</v>
      </c>
      <c r="D151" s="60">
        <v>5</v>
      </c>
      <c r="E151" s="60">
        <v>0</v>
      </c>
      <c r="F151" s="60">
        <v>2</v>
      </c>
      <c r="G151" s="60">
        <v>0</v>
      </c>
      <c r="H151" s="60">
        <v>1</v>
      </c>
      <c r="I151" s="179" t="s">
        <v>56</v>
      </c>
      <c r="J151" s="29" t="s">
        <v>116</v>
      </c>
      <c r="K151" s="193">
        <v>34406.2</v>
      </c>
      <c r="L151" s="193">
        <v>0</v>
      </c>
      <c r="M151" s="193">
        <v>0</v>
      </c>
      <c r="N151" s="193">
        <v>0</v>
      </c>
      <c r="O151" s="180">
        <f>SUM(K151:N151)</f>
        <v>34406.2</v>
      </c>
      <c r="P151" s="24">
        <v>2014</v>
      </c>
    </row>
    <row r="152" spans="1:16" ht="30">
      <c r="A152" s="60"/>
      <c r="B152" s="60"/>
      <c r="C152" s="60"/>
      <c r="D152" s="60"/>
      <c r="E152" s="60"/>
      <c r="F152" s="60"/>
      <c r="G152" s="60"/>
      <c r="H152" s="60"/>
      <c r="I152" s="191" t="s">
        <v>65</v>
      </c>
      <c r="J152" s="29" t="s">
        <v>117</v>
      </c>
      <c r="K152" s="193">
        <v>71</v>
      </c>
      <c r="L152" s="193">
        <v>80</v>
      </c>
      <c r="M152" s="193">
        <v>80</v>
      </c>
      <c r="N152" s="193">
        <v>80</v>
      </c>
      <c r="O152" s="180">
        <f>N152+M152+L152+K152</f>
        <v>311</v>
      </c>
      <c r="P152" s="24">
        <v>2017</v>
      </c>
    </row>
    <row r="153" spans="1:16" ht="42.75" customHeight="1">
      <c r="A153" s="175" t="s">
        <v>230</v>
      </c>
      <c r="B153" s="175" t="s">
        <v>129</v>
      </c>
      <c r="C153" s="175">
        <v>5</v>
      </c>
      <c r="D153" s="175">
        <v>0</v>
      </c>
      <c r="E153" s="175">
        <v>0</v>
      </c>
      <c r="F153" s="175">
        <v>0</v>
      </c>
      <c r="G153" s="175">
        <v>0</v>
      </c>
      <c r="H153" s="175"/>
      <c r="I153" s="176" t="s">
        <v>294</v>
      </c>
      <c r="J153" s="177" t="s">
        <v>116</v>
      </c>
      <c r="K153" s="189">
        <f>K158+K177</f>
        <v>179841.1</v>
      </c>
      <c r="L153" s="189">
        <f>L158+L177</f>
        <v>172364.69999999998</v>
      </c>
      <c r="M153" s="189">
        <f>M158+M177</f>
        <v>118087.3</v>
      </c>
      <c r="N153" s="189">
        <f>N158+N177</f>
        <v>98544.3</v>
      </c>
      <c r="O153" s="178">
        <f aca="true" t="shared" si="2" ref="O153:O158">SUM(K153:N153)</f>
        <v>568837.4</v>
      </c>
      <c r="P153" s="175">
        <v>2017</v>
      </c>
    </row>
    <row r="154" spans="1:16" ht="15">
      <c r="A154" s="175"/>
      <c r="B154" s="175"/>
      <c r="C154" s="175"/>
      <c r="D154" s="175"/>
      <c r="E154" s="175"/>
      <c r="F154" s="175"/>
      <c r="G154" s="175"/>
      <c r="H154" s="60">
        <v>1</v>
      </c>
      <c r="I154" s="179" t="s">
        <v>33</v>
      </c>
      <c r="J154" s="29" t="s">
        <v>116</v>
      </c>
      <c r="K154" s="193">
        <v>10977.2</v>
      </c>
      <c r="L154" s="193">
        <v>6793</v>
      </c>
      <c r="M154" s="193">
        <v>6943.6</v>
      </c>
      <c r="N154" s="193">
        <v>6861.8</v>
      </c>
      <c r="O154" s="180">
        <f t="shared" si="2"/>
        <v>31575.600000000002</v>
      </c>
      <c r="P154" s="175"/>
    </row>
    <row r="155" spans="1:16" ht="15">
      <c r="A155" s="175"/>
      <c r="B155" s="175"/>
      <c r="C155" s="175"/>
      <c r="D155" s="175"/>
      <c r="E155" s="175"/>
      <c r="F155" s="175"/>
      <c r="G155" s="175"/>
      <c r="H155" s="60">
        <v>2</v>
      </c>
      <c r="I155" s="179" t="s">
        <v>34</v>
      </c>
      <c r="J155" s="29" t="s">
        <v>116</v>
      </c>
      <c r="K155" s="193">
        <f>K165+K175+K186</f>
        <v>81104.5</v>
      </c>
      <c r="L155" s="193">
        <v>66102.5</v>
      </c>
      <c r="M155" s="193">
        <v>7051.7</v>
      </c>
      <c r="N155" s="193">
        <v>66102.5</v>
      </c>
      <c r="O155" s="180">
        <f t="shared" si="2"/>
        <v>220361.2</v>
      </c>
      <c r="P155" s="175"/>
    </row>
    <row r="156" spans="1:16" ht="15">
      <c r="A156" s="175"/>
      <c r="B156" s="175"/>
      <c r="C156" s="175"/>
      <c r="D156" s="175"/>
      <c r="E156" s="175"/>
      <c r="F156" s="175"/>
      <c r="G156" s="175"/>
      <c r="H156" s="60">
        <v>3</v>
      </c>
      <c r="I156" s="179" t="s">
        <v>35</v>
      </c>
      <c r="J156" s="29" t="s">
        <v>116</v>
      </c>
      <c r="K156" s="193">
        <v>84465</v>
      </c>
      <c r="L156" s="193">
        <v>99469.2</v>
      </c>
      <c r="M156" s="193">
        <v>104092</v>
      </c>
      <c r="N156" s="193">
        <v>25580</v>
      </c>
      <c r="O156" s="180">
        <f t="shared" si="2"/>
        <v>313606.2</v>
      </c>
      <c r="P156" s="175"/>
    </row>
    <row r="157" spans="1:16" ht="15">
      <c r="A157" s="175"/>
      <c r="B157" s="175"/>
      <c r="C157" s="175"/>
      <c r="D157" s="175"/>
      <c r="E157" s="175"/>
      <c r="F157" s="175"/>
      <c r="G157" s="175"/>
      <c r="H157" s="60" t="s">
        <v>290</v>
      </c>
      <c r="I157" s="179" t="s">
        <v>36</v>
      </c>
      <c r="J157" s="29" t="s">
        <v>116</v>
      </c>
      <c r="K157" s="193">
        <f>K174</f>
        <v>3294.4</v>
      </c>
      <c r="L157" s="193">
        <v>0</v>
      </c>
      <c r="M157" s="193">
        <v>0</v>
      </c>
      <c r="N157" s="193">
        <v>0</v>
      </c>
      <c r="O157" s="180">
        <f t="shared" si="2"/>
        <v>3294.4</v>
      </c>
      <c r="P157" s="175"/>
    </row>
    <row r="158" spans="1:16" ht="15">
      <c r="A158" s="60" t="s">
        <v>230</v>
      </c>
      <c r="B158" s="60" t="s">
        <v>129</v>
      </c>
      <c r="C158" s="60">
        <v>5</v>
      </c>
      <c r="D158" s="60">
        <v>2</v>
      </c>
      <c r="E158" s="60">
        <v>1</v>
      </c>
      <c r="F158" s="60">
        <v>0</v>
      </c>
      <c r="G158" s="60">
        <v>0</v>
      </c>
      <c r="H158" s="60"/>
      <c r="I158" s="179" t="s">
        <v>285</v>
      </c>
      <c r="J158" s="29" t="s">
        <v>116</v>
      </c>
      <c r="K158" s="193">
        <f>K161+K163+K165+K167+K169+K171+K173</f>
        <v>150728.6</v>
      </c>
      <c r="L158" s="193">
        <f>L161+L163+L165+L167+L169+L171+L173</f>
        <v>158956.3</v>
      </c>
      <c r="M158" s="193">
        <f>M161+M163+M165+M167+M169+M171+M173</f>
        <v>104528.3</v>
      </c>
      <c r="N158" s="193">
        <f>N161+N163+N165+N167+N169+N171+N173</f>
        <v>85067.1</v>
      </c>
      <c r="O158" s="193">
        <f t="shared" si="2"/>
        <v>499280.30000000005</v>
      </c>
      <c r="P158" s="60">
        <v>2017</v>
      </c>
    </row>
    <row r="159" spans="1:16" ht="45">
      <c r="A159" s="60" t="s">
        <v>230</v>
      </c>
      <c r="B159" s="60" t="s">
        <v>129</v>
      </c>
      <c r="C159" s="60">
        <v>5</v>
      </c>
      <c r="D159" s="60">
        <v>2</v>
      </c>
      <c r="E159" s="60">
        <v>1</v>
      </c>
      <c r="F159" s="60">
        <v>0</v>
      </c>
      <c r="G159" s="60">
        <v>0</v>
      </c>
      <c r="H159" s="60"/>
      <c r="I159" s="191" t="s">
        <v>286</v>
      </c>
      <c r="J159" s="29" t="s">
        <v>119</v>
      </c>
      <c r="K159" s="193">
        <v>6.4</v>
      </c>
      <c r="L159" s="193">
        <v>6.7</v>
      </c>
      <c r="M159" s="193">
        <v>6.7</v>
      </c>
      <c r="N159" s="193">
        <v>6.7</v>
      </c>
      <c r="O159" s="193">
        <v>6.7</v>
      </c>
      <c r="P159" s="60">
        <v>2017</v>
      </c>
    </row>
    <row r="160" spans="1:16" ht="45">
      <c r="A160" s="60" t="s">
        <v>230</v>
      </c>
      <c r="B160" s="60" t="s">
        <v>129</v>
      </c>
      <c r="C160" s="60">
        <v>5</v>
      </c>
      <c r="D160" s="60">
        <v>2</v>
      </c>
      <c r="E160" s="60">
        <v>1</v>
      </c>
      <c r="F160" s="60">
        <v>0</v>
      </c>
      <c r="G160" s="60">
        <v>0</v>
      </c>
      <c r="H160" s="60"/>
      <c r="I160" s="191" t="s">
        <v>287</v>
      </c>
      <c r="J160" s="29" t="s">
        <v>119</v>
      </c>
      <c r="K160" s="193">
        <v>5.1</v>
      </c>
      <c r="L160" s="193">
        <v>5.8</v>
      </c>
      <c r="M160" s="193">
        <v>5.8</v>
      </c>
      <c r="N160" s="193">
        <v>5.8</v>
      </c>
      <c r="O160" s="193">
        <v>5.8</v>
      </c>
      <c r="P160" s="60">
        <v>2017</v>
      </c>
    </row>
    <row r="161" spans="1:16" ht="45">
      <c r="A161" s="60" t="s">
        <v>230</v>
      </c>
      <c r="B161" s="60" t="s">
        <v>129</v>
      </c>
      <c r="C161" s="60">
        <v>5</v>
      </c>
      <c r="D161" s="60">
        <v>2</v>
      </c>
      <c r="E161" s="60">
        <v>1</v>
      </c>
      <c r="F161" s="60">
        <v>0</v>
      </c>
      <c r="G161" s="60">
        <v>1</v>
      </c>
      <c r="H161" s="60">
        <v>3</v>
      </c>
      <c r="I161" s="191" t="s">
        <v>19</v>
      </c>
      <c r="J161" s="29" t="s">
        <v>116</v>
      </c>
      <c r="K161" s="193">
        <v>14580</v>
      </c>
      <c r="L161" s="193">
        <v>14580</v>
      </c>
      <c r="M161" s="193">
        <v>14580</v>
      </c>
      <c r="N161" s="193">
        <v>14580</v>
      </c>
      <c r="O161" s="180">
        <f>SUM(K161:N161)</f>
        <v>58320</v>
      </c>
      <c r="P161" s="60">
        <v>2017</v>
      </c>
    </row>
    <row r="162" spans="1:16" ht="30">
      <c r="A162" s="60" t="s">
        <v>230</v>
      </c>
      <c r="B162" s="60" t="s">
        <v>129</v>
      </c>
      <c r="C162" s="60">
        <v>5</v>
      </c>
      <c r="D162" s="60">
        <v>2</v>
      </c>
      <c r="E162" s="60">
        <v>1</v>
      </c>
      <c r="F162" s="60">
        <v>0</v>
      </c>
      <c r="G162" s="60">
        <v>1</v>
      </c>
      <c r="H162" s="60"/>
      <c r="I162" s="191" t="s">
        <v>360</v>
      </c>
      <c r="J162" s="29" t="s">
        <v>117</v>
      </c>
      <c r="K162" s="193">
        <v>13</v>
      </c>
      <c r="L162" s="193">
        <v>13</v>
      </c>
      <c r="M162" s="193">
        <v>13</v>
      </c>
      <c r="N162" s="193">
        <v>13</v>
      </c>
      <c r="O162" s="180">
        <f>SUM(K162:N162)</f>
        <v>52</v>
      </c>
      <c r="P162" s="60">
        <v>2017</v>
      </c>
    </row>
    <row r="163" spans="1:16" ht="60">
      <c r="A163" s="60" t="s">
        <v>230</v>
      </c>
      <c r="B163" s="60" t="s">
        <v>129</v>
      </c>
      <c r="C163" s="60">
        <v>5</v>
      </c>
      <c r="D163" s="60">
        <v>2</v>
      </c>
      <c r="E163" s="60">
        <v>1</v>
      </c>
      <c r="F163" s="60">
        <v>0</v>
      </c>
      <c r="G163" s="60">
        <v>2</v>
      </c>
      <c r="H163" s="60">
        <v>3</v>
      </c>
      <c r="I163" s="191" t="s">
        <v>20</v>
      </c>
      <c r="J163" s="29" t="s">
        <v>116</v>
      </c>
      <c r="K163" s="193">
        <v>6358.2</v>
      </c>
      <c r="L163" s="193">
        <v>6377.2</v>
      </c>
      <c r="M163" s="193">
        <v>11000</v>
      </c>
      <c r="N163" s="193">
        <v>11000</v>
      </c>
      <c r="O163" s="180">
        <f>SUM(K163:N163)</f>
        <v>34735.4</v>
      </c>
      <c r="P163" s="24">
        <v>2017</v>
      </c>
    </row>
    <row r="164" spans="1:16" ht="30">
      <c r="A164" s="60" t="s">
        <v>230</v>
      </c>
      <c r="B164" s="60" t="s">
        <v>129</v>
      </c>
      <c r="C164" s="60">
        <v>5</v>
      </c>
      <c r="D164" s="60">
        <v>2</v>
      </c>
      <c r="E164" s="60">
        <v>1</v>
      </c>
      <c r="F164" s="60">
        <v>0</v>
      </c>
      <c r="G164" s="60">
        <v>2</v>
      </c>
      <c r="H164" s="60"/>
      <c r="I164" s="191" t="s">
        <v>361</v>
      </c>
      <c r="J164" s="29" t="s">
        <v>117</v>
      </c>
      <c r="K164" s="193">
        <v>3</v>
      </c>
      <c r="L164" s="193">
        <v>3</v>
      </c>
      <c r="M164" s="193">
        <v>5</v>
      </c>
      <c r="N164" s="193">
        <v>5</v>
      </c>
      <c r="O164" s="180">
        <f>K164+L164+M164+N164</f>
        <v>16</v>
      </c>
      <c r="P164" s="24">
        <v>2017</v>
      </c>
    </row>
    <row r="165" spans="1:16" ht="30">
      <c r="A165" s="60" t="s">
        <v>230</v>
      </c>
      <c r="B165" s="60" t="s">
        <v>129</v>
      </c>
      <c r="C165" s="60">
        <v>5</v>
      </c>
      <c r="D165" s="60">
        <v>7</v>
      </c>
      <c r="E165" s="60">
        <v>8</v>
      </c>
      <c r="F165" s="60">
        <v>7</v>
      </c>
      <c r="G165" s="60">
        <v>4</v>
      </c>
      <c r="H165" s="60">
        <v>2</v>
      </c>
      <c r="I165" s="191" t="s">
        <v>21</v>
      </c>
      <c r="J165" s="29" t="s">
        <v>116</v>
      </c>
      <c r="K165" s="193">
        <v>58434.8</v>
      </c>
      <c r="L165" s="193">
        <v>59487.1</v>
      </c>
      <c r="M165" s="193">
        <v>436.3</v>
      </c>
      <c r="N165" s="193">
        <v>59487.1</v>
      </c>
      <c r="O165" s="180">
        <f>SUM(K165:N165)</f>
        <v>177845.3</v>
      </c>
      <c r="P165" s="24">
        <v>2017</v>
      </c>
    </row>
    <row r="166" spans="1:16" ht="30">
      <c r="A166" s="60" t="s">
        <v>230</v>
      </c>
      <c r="B166" s="60" t="s">
        <v>129</v>
      </c>
      <c r="C166" s="60">
        <v>5</v>
      </c>
      <c r="D166" s="60">
        <v>7</v>
      </c>
      <c r="E166" s="60">
        <v>8</v>
      </c>
      <c r="F166" s="60">
        <v>7</v>
      </c>
      <c r="G166" s="60">
        <v>4</v>
      </c>
      <c r="H166" s="60"/>
      <c r="I166" s="191" t="s">
        <v>362</v>
      </c>
      <c r="J166" s="29" t="s">
        <v>117</v>
      </c>
      <c r="K166" s="193">
        <v>5000</v>
      </c>
      <c r="L166" s="193">
        <v>4500</v>
      </c>
      <c r="M166" s="193">
        <v>4500</v>
      </c>
      <c r="N166" s="193">
        <v>4500</v>
      </c>
      <c r="O166" s="180">
        <f>SUM(K166:N166)</f>
        <v>18500</v>
      </c>
      <c r="P166" s="24">
        <v>2017</v>
      </c>
    </row>
    <row r="167" spans="1:16" ht="45">
      <c r="A167" s="60" t="s">
        <v>230</v>
      </c>
      <c r="B167" s="60" t="s">
        <v>129</v>
      </c>
      <c r="C167" s="60">
        <v>5</v>
      </c>
      <c r="D167" s="60">
        <v>2</v>
      </c>
      <c r="E167" s="60">
        <v>1</v>
      </c>
      <c r="F167" s="60">
        <v>0</v>
      </c>
      <c r="G167" s="60">
        <v>4</v>
      </c>
      <c r="H167" s="60">
        <v>3</v>
      </c>
      <c r="I167" s="191" t="s">
        <v>80</v>
      </c>
      <c r="J167" s="29" t="s">
        <v>116</v>
      </c>
      <c r="K167" s="193">
        <v>55858.7</v>
      </c>
      <c r="L167" s="193">
        <v>70844</v>
      </c>
      <c r="M167" s="193">
        <v>70844</v>
      </c>
      <c r="N167" s="193">
        <v>0</v>
      </c>
      <c r="O167" s="180">
        <f>SUM(K167:N167)</f>
        <v>197546.7</v>
      </c>
      <c r="P167" s="60">
        <v>2016</v>
      </c>
    </row>
    <row r="168" spans="1:16" ht="30">
      <c r="A168" s="60" t="s">
        <v>230</v>
      </c>
      <c r="B168" s="60" t="s">
        <v>129</v>
      </c>
      <c r="C168" s="60">
        <v>5</v>
      </c>
      <c r="D168" s="60">
        <v>2</v>
      </c>
      <c r="E168" s="60">
        <v>1</v>
      </c>
      <c r="F168" s="60">
        <v>0</v>
      </c>
      <c r="G168" s="60">
        <v>4</v>
      </c>
      <c r="H168" s="60"/>
      <c r="I168" s="191" t="s">
        <v>37</v>
      </c>
      <c r="J168" s="29" t="s">
        <v>113</v>
      </c>
      <c r="K168" s="180">
        <v>2354.4</v>
      </c>
      <c r="L168" s="180">
        <v>4708.8</v>
      </c>
      <c r="M168" s="180">
        <v>7063.2</v>
      </c>
      <c r="N168" s="180"/>
      <c r="O168" s="180">
        <v>7063.2</v>
      </c>
      <c r="P168" s="60">
        <v>2016</v>
      </c>
    </row>
    <row r="169" spans="1:16" ht="30">
      <c r="A169" s="60" t="s">
        <v>230</v>
      </c>
      <c r="B169" s="60" t="s">
        <v>129</v>
      </c>
      <c r="C169" s="60">
        <v>5</v>
      </c>
      <c r="D169" s="60">
        <v>2</v>
      </c>
      <c r="E169" s="60">
        <v>1</v>
      </c>
      <c r="F169" s="60">
        <v>0</v>
      </c>
      <c r="G169" s="60">
        <v>5</v>
      </c>
      <c r="H169" s="60">
        <v>3</v>
      </c>
      <c r="I169" s="191" t="s">
        <v>22</v>
      </c>
      <c r="J169" s="29" t="s">
        <v>116</v>
      </c>
      <c r="K169" s="193">
        <v>412.7</v>
      </c>
      <c r="L169" s="193">
        <v>412.7</v>
      </c>
      <c r="M169" s="193">
        <v>412.7</v>
      </c>
      <c r="N169" s="193">
        <v>0</v>
      </c>
      <c r="O169" s="180">
        <f>SUM(K169:N169)</f>
        <v>1238.1</v>
      </c>
      <c r="P169" s="60">
        <v>2016</v>
      </c>
    </row>
    <row r="170" spans="1:16" ht="30">
      <c r="A170" s="60" t="s">
        <v>230</v>
      </c>
      <c r="B170" s="60" t="s">
        <v>129</v>
      </c>
      <c r="C170" s="60">
        <v>5</v>
      </c>
      <c r="D170" s="60">
        <v>2</v>
      </c>
      <c r="E170" s="60">
        <v>1</v>
      </c>
      <c r="F170" s="60">
        <v>0</v>
      </c>
      <c r="G170" s="60">
        <v>5</v>
      </c>
      <c r="H170" s="60"/>
      <c r="I170" s="191" t="s">
        <v>81</v>
      </c>
      <c r="J170" s="29" t="s">
        <v>39</v>
      </c>
      <c r="K170" s="193">
        <v>3.1</v>
      </c>
      <c r="L170" s="193">
        <v>6.2</v>
      </c>
      <c r="M170" s="193">
        <v>9.3</v>
      </c>
      <c r="N170" s="180"/>
      <c r="O170" s="180">
        <v>9.3</v>
      </c>
      <c r="P170" s="60">
        <v>2016</v>
      </c>
    </row>
    <row r="171" spans="1:16" ht="30">
      <c r="A171" s="60" t="s">
        <v>230</v>
      </c>
      <c r="B171" s="60" t="s">
        <v>129</v>
      </c>
      <c r="C171" s="60">
        <v>5</v>
      </c>
      <c r="D171" s="60">
        <v>2</v>
      </c>
      <c r="E171" s="60">
        <v>1</v>
      </c>
      <c r="F171" s="60">
        <v>0</v>
      </c>
      <c r="G171" s="60">
        <v>6</v>
      </c>
      <c r="H171" s="60">
        <v>3</v>
      </c>
      <c r="I171" s="191" t="s">
        <v>23</v>
      </c>
      <c r="J171" s="29" t="s">
        <v>116</v>
      </c>
      <c r="K171" s="193">
        <v>7255.4</v>
      </c>
      <c r="L171" s="193">
        <v>7255.3</v>
      </c>
      <c r="M171" s="193">
        <v>7255.3</v>
      </c>
      <c r="N171" s="193">
        <v>0</v>
      </c>
      <c r="O171" s="180">
        <f>SUM(K171:N171)</f>
        <v>21766</v>
      </c>
      <c r="P171" s="60">
        <v>2016</v>
      </c>
    </row>
    <row r="172" spans="1:16" ht="30">
      <c r="A172" s="60" t="s">
        <v>230</v>
      </c>
      <c r="B172" s="60" t="s">
        <v>129</v>
      </c>
      <c r="C172" s="60">
        <v>5</v>
      </c>
      <c r="D172" s="60">
        <v>2</v>
      </c>
      <c r="E172" s="60">
        <v>1</v>
      </c>
      <c r="F172" s="60">
        <v>0</v>
      </c>
      <c r="G172" s="60">
        <v>6</v>
      </c>
      <c r="H172" s="60"/>
      <c r="I172" s="191" t="s">
        <v>38</v>
      </c>
      <c r="J172" s="29" t="s">
        <v>113</v>
      </c>
      <c r="K172" s="193">
        <v>2453.3</v>
      </c>
      <c r="L172" s="193">
        <v>4906.7</v>
      </c>
      <c r="M172" s="193">
        <v>7360</v>
      </c>
      <c r="N172" s="180"/>
      <c r="O172" s="180">
        <v>7360</v>
      </c>
      <c r="P172" s="60">
        <v>2016</v>
      </c>
    </row>
    <row r="173" spans="1:16" ht="15">
      <c r="A173" s="60"/>
      <c r="B173" s="60"/>
      <c r="C173" s="60"/>
      <c r="D173" s="60"/>
      <c r="E173" s="60"/>
      <c r="F173" s="60"/>
      <c r="G173" s="60"/>
      <c r="H173" s="60"/>
      <c r="I173" s="191" t="s">
        <v>291</v>
      </c>
      <c r="J173" s="29" t="s">
        <v>116</v>
      </c>
      <c r="K173" s="198">
        <f>K174+K175</f>
        <v>7828.799999999999</v>
      </c>
      <c r="L173" s="198">
        <f>L174+L175</f>
        <v>0</v>
      </c>
      <c r="M173" s="198">
        <f>M174+M175</f>
        <v>0</v>
      </c>
      <c r="N173" s="198">
        <f>N174+N175</f>
        <v>0</v>
      </c>
      <c r="O173" s="198">
        <f>O174+O175</f>
        <v>7828.799999999999</v>
      </c>
      <c r="P173" s="60">
        <v>2014</v>
      </c>
    </row>
    <row r="174" spans="1:16" ht="30">
      <c r="A174" s="60" t="s">
        <v>230</v>
      </c>
      <c r="B174" s="60" t="s">
        <v>129</v>
      </c>
      <c r="C174" s="60">
        <v>6</v>
      </c>
      <c r="D174" s="60">
        <v>9</v>
      </c>
      <c r="E174" s="60">
        <v>5</v>
      </c>
      <c r="F174" s="60">
        <v>0</v>
      </c>
      <c r="G174" s="60">
        <v>2</v>
      </c>
      <c r="H174" s="60" t="s">
        <v>290</v>
      </c>
      <c r="I174" s="191" t="s">
        <v>55</v>
      </c>
      <c r="J174" s="29" t="s">
        <v>116</v>
      </c>
      <c r="K174" s="198">
        <v>3294.4</v>
      </c>
      <c r="L174" s="198">
        <v>0</v>
      </c>
      <c r="M174" s="198">
        <v>0</v>
      </c>
      <c r="N174" s="198">
        <v>0</v>
      </c>
      <c r="O174" s="198">
        <f>SUM(K174:N174)</f>
        <v>3294.4</v>
      </c>
      <c r="P174" s="60">
        <v>2014</v>
      </c>
    </row>
    <row r="175" spans="1:16" ht="15">
      <c r="A175" s="60" t="s">
        <v>230</v>
      </c>
      <c r="B175" s="60" t="s">
        <v>129</v>
      </c>
      <c r="C175" s="60">
        <v>6</v>
      </c>
      <c r="D175" s="60">
        <v>9</v>
      </c>
      <c r="E175" s="60">
        <v>6</v>
      </c>
      <c r="F175" s="60">
        <v>0</v>
      </c>
      <c r="G175" s="60">
        <v>2</v>
      </c>
      <c r="H175" s="60">
        <v>2</v>
      </c>
      <c r="I175" s="191" t="s">
        <v>54</v>
      </c>
      <c r="J175" s="29" t="s">
        <v>116</v>
      </c>
      <c r="K175" s="198">
        <v>4534.4</v>
      </c>
      <c r="L175" s="198">
        <v>0</v>
      </c>
      <c r="M175" s="198">
        <v>0</v>
      </c>
      <c r="N175" s="198">
        <v>0</v>
      </c>
      <c r="O175" s="198">
        <f>SUM(K175:N175)</f>
        <v>4534.4</v>
      </c>
      <c r="P175" s="60">
        <v>2014</v>
      </c>
    </row>
    <row r="176" spans="1:16" ht="15">
      <c r="A176" s="60"/>
      <c r="B176" s="60"/>
      <c r="C176" s="60"/>
      <c r="D176" s="60"/>
      <c r="E176" s="60"/>
      <c r="F176" s="60"/>
      <c r="G176" s="60"/>
      <c r="H176" s="60"/>
      <c r="I176" s="191" t="s">
        <v>30</v>
      </c>
      <c r="J176" s="29" t="s">
        <v>113</v>
      </c>
      <c r="K176" s="198">
        <v>248.77</v>
      </c>
      <c r="L176" s="198">
        <v>0</v>
      </c>
      <c r="M176" s="198">
        <v>0</v>
      </c>
      <c r="N176" s="198">
        <v>0</v>
      </c>
      <c r="O176" s="198">
        <f>SUM(K176:N176)</f>
        <v>248.77</v>
      </c>
      <c r="P176" s="60">
        <v>2014</v>
      </c>
    </row>
    <row r="177" spans="1:16" ht="45">
      <c r="A177" s="60" t="s">
        <v>230</v>
      </c>
      <c r="B177" s="60" t="s">
        <v>129</v>
      </c>
      <c r="C177" s="60">
        <v>5</v>
      </c>
      <c r="D177" s="60">
        <v>2</v>
      </c>
      <c r="E177" s="60">
        <v>2</v>
      </c>
      <c r="F177" s="60">
        <v>0</v>
      </c>
      <c r="G177" s="60">
        <v>0</v>
      </c>
      <c r="H177" s="60"/>
      <c r="I177" s="179" t="s">
        <v>288</v>
      </c>
      <c r="J177" s="29" t="s">
        <v>116</v>
      </c>
      <c r="K177" s="193">
        <f>K183+K186</f>
        <v>29112.5</v>
      </c>
      <c r="L177" s="193">
        <f>L183+L186</f>
        <v>13408.4</v>
      </c>
      <c r="M177" s="193">
        <f>M183+M186</f>
        <v>13559</v>
      </c>
      <c r="N177" s="193">
        <f>N183+N186</f>
        <v>13477.2</v>
      </c>
      <c r="O177" s="193">
        <f>SUM(K177:N177)</f>
        <v>69557.1</v>
      </c>
      <c r="P177" s="60">
        <v>2017</v>
      </c>
    </row>
    <row r="178" spans="1:16" ht="30">
      <c r="A178" s="60" t="s">
        <v>230</v>
      </c>
      <c r="B178" s="60" t="s">
        <v>129</v>
      </c>
      <c r="C178" s="60">
        <v>5</v>
      </c>
      <c r="D178" s="60">
        <v>2</v>
      </c>
      <c r="E178" s="60">
        <v>2</v>
      </c>
      <c r="F178" s="60">
        <v>0</v>
      </c>
      <c r="G178" s="60">
        <v>0</v>
      </c>
      <c r="H178" s="60"/>
      <c r="I178" s="191" t="s">
        <v>289</v>
      </c>
      <c r="J178" s="60" t="s">
        <v>119</v>
      </c>
      <c r="K178" s="187">
        <v>0.24</v>
      </c>
      <c r="L178" s="187">
        <v>0.3</v>
      </c>
      <c r="M178" s="187">
        <v>0.3</v>
      </c>
      <c r="N178" s="187">
        <v>0.3</v>
      </c>
      <c r="O178" s="187">
        <v>0.3</v>
      </c>
      <c r="P178" s="60">
        <v>2017</v>
      </c>
    </row>
    <row r="179" spans="1:16" ht="30">
      <c r="A179" s="60" t="s">
        <v>230</v>
      </c>
      <c r="B179" s="60" t="s">
        <v>129</v>
      </c>
      <c r="C179" s="60">
        <v>5</v>
      </c>
      <c r="D179" s="60">
        <v>2</v>
      </c>
      <c r="E179" s="60">
        <v>2</v>
      </c>
      <c r="F179" s="60">
        <v>0</v>
      </c>
      <c r="G179" s="60">
        <v>0</v>
      </c>
      <c r="H179" s="60"/>
      <c r="I179" s="191" t="s">
        <v>199</v>
      </c>
      <c r="J179" s="60" t="s">
        <v>373</v>
      </c>
      <c r="K179" s="180">
        <v>14</v>
      </c>
      <c r="L179" s="180">
        <v>6</v>
      </c>
      <c r="M179" s="180">
        <v>6</v>
      </c>
      <c r="N179" s="180">
        <v>6</v>
      </c>
      <c r="O179" s="180">
        <f>SUM(K179:N179)</f>
        <v>32</v>
      </c>
      <c r="P179" s="60">
        <v>2017</v>
      </c>
    </row>
    <row r="180" spans="1:16" ht="45">
      <c r="A180" s="60" t="s">
        <v>230</v>
      </c>
      <c r="B180" s="60" t="s">
        <v>129</v>
      </c>
      <c r="C180" s="60">
        <v>5</v>
      </c>
      <c r="D180" s="60">
        <v>1</v>
      </c>
      <c r="E180" s="60">
        <v>2</v>
      </c>
      <c r="F180" s="60">
        <v>0</v>
      </c>
      <c r="G180" s="60">
        <v>7</v>
      </c>
      <c r="H180" s="60"/>
      <c r="I180" s="191" t="s">
        <v>24</v>
      </c>
      <c r="J180" s="29" t="s">
        <v>96</v>
      </c>
      <c r="K180" s="185" t="s">
        <v>120</v>
      </c>
      <c r="L180" s="221" t="s">
        <v>120</v>
      </c>
      <c r="M180" s="180" t="s">
        <v>120</v>
      </c>
      <c r="N180" s="180" t="s">
        <v>120</v>
      </c>
      <c r="O180" s="180" t="s">
        <v>120</v>
      </c>
      <c r="P180" s="60">
        <v>2017</v>
      </c>
    </row>
    <row r="181" spans="1:16" ht="30">
      <c r="A181" s="60" t="s">
        <v>230</v>
      </c>
      <c r="B181" s="60" t="s">
        <v>129</v>
      </c>
      <c r="C181" s="60">
        <v>5</v>
      </c>
      <c r="D181" s="60">
        <v>1</v>
      </c>
      <c r="E181" s="60">
        <v>2</v>
      </c>
      <c r="F181" s="60">
        <v>0</v>
      </c>
      <c r="G181" s="60">
        <v>7</v>
      </c>
      <c r="H181" s="60"/>
      <c r="I181" s="191" t="s">
        <v>66</v>
      </c>
      <c r="J181" s="29" t="s">
        <v>117</v>
      </c>
      <c r="K181" s="193">
        <v>5</v>
      </c>
      <c r="L181" s="193">
        <v>4</v>
      </c>
      <c r="M181" s="193">
        <v>5</v>
      </c>
      <c r="N181" s="193">
        <v>5</v>
      </c>
      <c r="O181" s="180">
        <v>19</v>
      </c>
      <c r="P181" s="60">
        <v>2017</v>
      </c>
    </row>
    <row r="182" spans="1:16" ht="60">
      <c r="A182" s="60"/>
      <c r="B182" s="60"/>
      <c r="C182" s="60"/>
      <c r="D182" s="60"/>
      <c r="E182" s="60"/>
      <c r="F182" s="60"/>
      <c r="G182" s="60"/>
      <c r="H182" s="60"/>
      <c r="I182" s="179" t="s">
        <v>82</v>
      </c>
      <c r="J182" s="29" t="s">
        <v>116</v>
      </c>
      <c r="K182" s="193">
        <f>K183+K184</f>
        <v>10977.2</v>
      </c>
      <c r="L182" s="193">
        <v>6793</v>
      </c>
      <c r="M182" s="193">
        <v>6943.6</v>
      </c>
      <c r="N182" s="193">
        <v>6861.8</v>
      </c>
      <c r="O182" s="180">
        <f>SUM(K182:N182)</f>
        <v>31575.600000000002</v>
      </c>
      <c r="P182" s="60">
        <v>2017</v>
      </c>
    </row>
    <row r="183" spans="1:16" ht="60">
      <c r="A183" s="60" t="s">
        <v>230</v>
      </c>
      <c r="B183" s="60" t="s">
        <v>129</v>
      </c>
      <c r="C183" s="60">
        <v>5</v>
      </c>
      <c r="D183" s="60">
        <v>5</v>
      </c>
      <c r="E183" s="60">
        <v>0</v>
      </c>
      <c r="F183" s="60">
        <v>8</v>
      </c>
      <c r="G183" s="60">
        <v>2</v>
      </c>
      <c r="H183" s="60">
        <v>1</v>
      </c>
      <c r="I183" s="179" t="s">
        <v>200</v>
      </c>
      <c r="J183" s="29" t="s">
        <v>116</v>
      </c>
      <c r="K183" s="193">
        <v>10977.2</v>
      </c>
      <c r="L183" s="193">
        <f>L182</f>
        <v>6793</v>
      </c>
      <c r="M183" s="193">
        <f>M182</f>
        <v>6943.6</v>
      </c>
      <c r="N183" s="193">
        <f>N182</f>
        <v>6861.8</v>
      </c>
      <c r="O183" s="198">
        <f>O182</f>
        <v>31575.600000000002</v>
      </c>
      <c r="P183" s="60">
        <v>2017</v>
      </c>
    </row>
    <row r="184" spans="1:16" ht="60">
      <c r="A184" s="60" t="s">
        <v>230</v>
      </c>
      <c r="B184" s="60" t="s">
        <v>129</v>
      </c>
      <c r="C184" s="60">
        <v>5</v>
      </c>
      <c r="D184" s="60">
        <v>7</v>
      </c>
      <c r="E184" s="60">
        <v>8</v>
      </c>
      <c r="F184" s="60">
        <v>7</v>
      </c>
      <c r="G184" s="60">
        <v>5</v>
      </c>
      <c r="H184" s="60">
        <v>2</v>
      </c>
      <c r="I184" s="179" t="s">
        <v>201</v>
      </c>
      <c r="J184" s="29" t="s">
        <v>116</v>
      </c>
      <c r="K184" s="193">
        <v>0</v>
      </c>
      <c r="L184" s="193">
        <v>0</v>
      </c>
      <c r="M184" s="193">
        <v>0</v>
      </c>
      <c r="N184" s="193">
        <v>0</v>
      </c>
      <c r="O184" s="180">
        <v>0</v>
      </c>
      <c r="P184" s="77"/>
    </row>
    <row r="185" spans="1:16" ht="30">
      <c r="A185" s="60"/>
      <c r="B185" s="60"/>
      <c r="C185" s="60"/>
      <c r="D185" s="60"/>
      <c r="E185" s="60"/>
      <c r="F185" s="60"/>
      <c r="G185" s="60"/>
      <c r="H185" s="60"/>
      <c r="I185" s="179" t="s">
        <v>83</v>
      </c>
      <c r="J185" s="29" t="s">
        <v>117</v>
      </c>
      <c r="K185" s="193">
        <v>5</v>
      </c>
      <c r="L185" s="193">
        <v>3</v>
      </c>
      <c r="M185" s="193">
        <v>3</v>
      </c>
      <c r="N185" s="193">
        <v>3</v>
      </c>
      <c r="O185" s="180">
        <f>SUM(K185:N185)</f>
        <v>14</v>
      </c>
      <c r="P185" s="24">
        <v>2017</v>
      </c>
    </row>
    <row r="186" spans="1:16" ht="75">
      <c r="A186" s="60" t="s">
        <v>230</v>
      </c>
      <c r="B186" s="60" t="s">
        <v>129</v>
      </c>
      <c r="C186" s="60">
        <v>5</v>
      </c>
      <c r="D186" s="60">
        <v>7</v>
      </c>
      <c r="E186" s="60">
        <v>8</v>
      </c>
      <c r="F186" s="60">
        <v>6</v>
      </c>
      <c r="G186" s="60">
        <v>4</v>
      </c>
      <c r="H186" s="60">
        <v>2</v>
      </c>
      <c r="I186" s="179" t="s">
        <v>202</v>
      </c>
      <c r="J186" s="29" t="s">
        <v>116</v>
      </c>
      <c r="K186" s="193">
        <v>18135.3</v>
      </c>
      <c r="L186" s="193">
        <v>6615.4</v>
      </c>
      <c r="M186" s="193">
        <v>6615.4</v>
      </c>
      <c r="N186" s="193">
        <v>6615.4</v>
      </c>
      <c r="O186" s="180">
        <f>SUM(K186:N186)</f>
        <v>37981.5</v>
      </c>
      <c r="P186" s="60">
        <v>2017</v>
      </c>
    </row>
    <row r="187" spans="1:16" ht="30">
      <c r="A187" s="60" t="s">
        <v>230</v>
      </c>
      <c r="B187" s="60" t="s">
        <v>129</v>
      </c>
      <c r="C187" s="60">
        <v>5</v>
      </c>
      <c r="D187" s="60">
        <v>7</v>
      </c>
      <c r="E187" s="60">
        <v>8</v>
      </c>
      <c r="F187" s="60">
        <v>6</v>
      </c>
      <c r="G187" s="60">
        <v>4</v>
      </c>
      <c r="H187" s="60">
        <v>2</v>
      </c>
      <c r="I187" s="191" t="s">
        <v>84</v>
      </c>
      <c r="J187" s="133" t="s">
        <v>373</v>
      </c>
      <c r="K187" s="198">
        <v>9</v>
      </c>
      <c r="L187" s="193">
        <v>3</v>
      </c>
      <c r="M187" s="193">
        <v>3</v>
      </c>
      <c r="N187" s="193">
        <v>3</v>
      </c>
      <c r="O187" s="180">
        <f>SUM(K187:N187)</f>
        <v>18</v>
      </c>
      <c r="P187" s="60">
        <v>2017</v>
      </c>
    </row>
    <row r="188" spans="1:16" ht="60">
      <c r="A188" s="60" t="s">
        <v>230</v>
      </c>
      <c r="B188" s="60" t="s">
        <v>129</v>
      </c>
      <c r="C188" s="60">
        <v>5</v>
      </c>
      <c r="D188" s="60">
        <v>1</v>
      </c>
      <c r="E188" s="60">
        <v>2</v>
      </c>
      <c r="F188" s="60">
        <v>1</v>
      </c>
      <c r="G188" s="60">
        <v>0</v>
      </c>
      <c r="H188" s="60"/>
      <c r="I188" s="179" t="s">
        <v>25</v>
      </c>
      <c r="J188" s="29" t="s">
        <v>96</v>
      </c>
      <c r="K188" s="185" t="s">
        <v>120</v>
      </c>
      <c r="L188" s="185" t="s">
        <v>120</v>
      </c>
      <c r="M188" s="193" t="s">
        <v>120</v>
      </c>
      <c r="N188" s="193" t="s">
        <v>120</v>
      </c>
      <c r="O188" s="193" t="s">
        <v>120</v>
      </c>
      <c r="P188" s="24">
        <v>2017</v>
      </c>
    </row>
    <row r="189" spans="1:16" ht="15">
      <c r="A189" s="60" t="s">
        <v>230</v>
      </c>
      <c r="B189" s="60" t="s">
        <v>129</v>
      </c>
      <c r="C189" s="60">
        <v>5</v>
      </c>
      <c r="D189" s="60">
        <v>1</v>
      </c>
      <c r="E189" s="60">
        <v>2</v>
      </c>
      <c r="F189" s="60">
        <v>1</v>
      </c>
      <c r="G189" s="60">
        <v>0</v>
      </c>
      <c r="H189" s="60"/>
      <c r="I189" s="191" t="s">
        <v>366</v>
      </c>
      <c r="J189" s="29" t="s">
        <v>117</v>
      </c>
      <c r="K189" s="193">
        <v>14</v>
      </c>
      <c r="L189" s="193">
        <v>6</v>
      </c>
      <c r="M189" s="193">
        <v>6</v>
      </c>
      <c r="N189" s="193">
        <v>6</v>
      </c>
      <c r="O189" s="180">
        <f>SUM(K189:N189)</f>
        <v>32</v>
      </c>
      <c r="P189" s="24">
        <v>2017</v>
      </c>
    </row>
    <row r="190" spans="1:16" ht="12.7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168"/>
      <c r="L190" s="57"/>
      <c r="M190" s="136"/>
      <c r="N190" s="136"/>
      <c r="O190" s="136"/>
      <c r="P190" s="57"/>
    </row>
    <row r="191" spans="1:16" ht="12.7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168"/>
      <c r="L191" s="57"/>
      <c r="M191" s="136"/>
      <c r="N191" s="136"/>
      <c r="O191" s="136"/>
      <c r="P191" s="57"/>
    </row>
    <row r="192" spans="1:16" ht="12.7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168"/>
      <c r="L192" s="57"/>
      <c r="M192" s="136"/>
      <c r="N192" s="136"/>
      <c r="O192" s="136"/>
      <c r="P192" s="57"/>
    </row>
    <row r="193" spans="2:16" ht="12.75">
      <c r="B193" s="57"/>
      <c r="C193" s="57"/>
      <c r="D193" s="57"/>
      <c r="E193" s="57"/>
      <c r="F193" s="57"/>
      <c r="G193" s="57"/>
      <c r="H193" s="57"/>
      <c r="I193" s="57"/>
      <c r="J193" s="57"/>
      <c r="K193" s="168"/>
      <c r="L193" s="57"/>
      <c r="M193" s="136"/>
      <c r="N193" s="136"/>
      <c r="O193" s="136"/>
      <c r="P193" s="57"/>
    </row>
    <row r="194" spans="2:16" ht="12.75">
      <c r="B194" s="57"/>
      <c r="C194" s="57"/>
      <c r="D194" s="57"/>
      <c r="E194" s="57"/>
      <c r="F194" s="57"/>
      <c r="G194" s="57"/>
      <c r="H194" s="57"/>
      <c r="I194" s="57"/>
      <c r="J194" s="57"/>
      <c r="K194" s="168"/>
      <c r="L194" s="57"/>
      <c r="M194" s="136"/>
      <c r="N194" s="136"/>
      <c r="O194" s="136"/>
      <c r="P194" s="57"/>
    </row>
    <row r="195" spans="1:16" ht="12.7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168"/>
      <c r="L195" s="57"/>
      <c r="M195" s="136"/>
      <c r="N195" s="136"/>
      <c r="O195" s="136"/>
      <c r="P195" s="57"/>
    </row>
    <row r="196" spans="2:16" ht="12.75">
      <c r="B196" s="57"/>
      <c r="C196" s="57"/>
      <c r="D196" s="57"/>
      <c r="E196" s="57"/>
      <c r="F196" s="57"/>
      <c r="G196" s="57"/>
      <c r="H196" s="57"/>
      <c r="I196" s="57"/>
      <c r="J196" s="57"/>
      <c r="K196" s="168"/>
      <c r="L196" s="57"/>
      <c r="M196" s="136"/>
      <c r="N196" s="136"/>
      <c r="O196" s="136"/>
      <c r="P196" s="57"/>
    </row>
    <row r="197" spans="2:16" ht="12.75">
      <c r="B197" s="57"/>
      <c r="C197" s="57"/>
      <c r="D197" s="57"/>
      <c r="E197" s="57"/>
      <c r="F197" s="57"/>
      <c r="G197" s="57"/>
      <c r="H197" s="57"/>
      <c r="I197" s="57"/>
      <c r="J197" s="57"/>
      <c r="K197" s="168"/>
      <c r="L197" s="57"/>
      <c r="M197" s="136"/>
      <c r="N197" s="136"/>
      <c r="O197" s="136"/>
      <c r="P197" s="57"/>
    </row>
    <row r="198" spans="1:16" ht="12.7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168"/>
      <c r="L198" s="57"/>
      <c r="M198" s="136"/>
      <c r="N198" s="136"/>
      <c r="O198" s="136"/>
      <c r="P198" s="57"/>
    </row>
    <row r="199" spans="1:16" ht="12.7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168"/>
      <c r="L199" s="57"/>
      <c r="M199" s="136"/>
      <c r="N199" s="136"/>
      <c r="O199" s="136"/>
      <c r="P199" s="57"/>
    </row>
    <row r="200" spans="1:16" ht="12.75">
      <c r="A200" s="57" t="s">
        <v>40</v>
      </c>
      <c r="B200" s="57"/>
      <c r="C200" s="57"/>
      <c r="D200" s="57"/>
      <c r="E200" s="57"/>
      <c r="F200" s="57"/>
      <c r="G200" s="57"/>
      <c r="H200" s="57"/>
      <c r="I200" s="57"/>
      <c r="J200" s="57"/>
      <c r="K200" s="168"/>
      <c r="L200" s="57"/>
      <c r="M200" s="136"/>
      <c r="N200" s="136"/>
      <c r="O200" s="136"/>
      <c r="P200" s="57"/>
    </row>
    <row r="201" spans="1:16" ht="12.75">
      <c r="A201" s="57" t="s">
        <v>229</v>
      </c>
      <c r="B201" s="57"/>
      <c r="C201" s="57"/>
      <c r="D201" s="57"/>
      <c r="E201" s="57"/>
      <c r="F201" s="57"/>
      <c r="G201" s="57"/>
      <c r="H201" s="57"/>
      <c r="I201" s="57"/>
      <c r="J201" s="57"/>
      <c r="K201" s="168"/>
      <c r="L201" s="57"/>
      <c r="M201" s="136"/>
      <c r="N201" s="136"/>
      <c r="O201" s="136"/>
      <c r="P201" s="57"/>
    </row>
    <row r="202" spans="1:16" ht="12.7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168"/>
      <c r="L202" s="57"/>
      <c r="M202" s="136"/>
      <c r="N202" s="136"/>
      <c r="O202" s="136"/>
      <c r="P202" s="57"/>
    </row>
    <row r="203" spans="1:16" ht="12.75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168"/>
      <c r="L203" s="57"/>
      <c r="M203" s="136"/>
      <c r="N203" s="136"/>
      <c r="O203" s="136"/>
      <c r="P203" s="57"/>
    </row>
    <row r="204" spans="1:16" ht="12.75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168"/>
      <c r="L204" s="57"/>
      <c r="M204" s="136"/>
      <c r="N204" s="136"/>
      <c r="O204" s="136"/>
      <c r="P204" s="57"/>
    </row>
    <row r="205" spans="1:16" ht="12.75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168"/>
      <c r="L205" s="57"/>
      <c r="M205" s="136"/>
      <c r="N205" s="136"/>
      <c r="O205" s="136"/>
      <c r="P205" s="57"/>
    </row>
    <row r="206" spans="1:16" ht="12.75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168"/>
      <c r="L206" s="57"/>
      <c r="M206" s="136"/>
      <c r="N206" s="136"/>
      <c r="O206" s="136"/>
      <c r="P206" s="57"/>
    </row>
    <row r="207" spans="1:16" ht="12.75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168"/>
      <c r="L207" s="57"/>
      <c r="M207" s="136"/>
      <c r="N207" s="136"/>
      <c r="O207" s="136"/>
      <c r="P207" s="57"/>
    </row>
    <row r="208" spans="1:16" ht="12.7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168"/>
      <c r="L208" s="57"/>
      <c r="M208" s="136"/>
      <c r="N208" s="136"/>
      <c r="O208" s="136"/>
      <c r="P208" s="57"/>
    </row>
    <row r="209" spans="1:16" ht="12.75">
      <c r="A209" s="57"/>
      <c r="C209" s="57"/>
      <c r="D209" s="57"/>
      <c r="E209" s="57"/>
      <c r="F209" s="57"/>
      <c r="G209" s="57"/>
      <c r="H209" s="57"/>
      <c r="I209" s="57"/>
      <c r="J209" s="57"/>
      <c r="K209" s="168"/>
      <c r="L209" s="57"/>
      <c r="M209" s="136"/>
      <c r="N209" s="136"/>
      <c r="O209" s="136"/>
      <c r="P209" s="57"/>
    </row>
    <row r="210" spans="1:16" ht="12.75">
      <c r="A210" s="57"/>
      <c r="C210" s="57"/>
      <c r="D210" s="57"/>
      <c r="E210" s="57"/>
      <c r="F210" s="57"/>
      <c r="G210" s="57"/>
      <c r="H210" s="57"/>
      <c r="I210" s="57"/>
      <c r="J210" s="57"/>
      <c r="K210" s="168"/>
      <c r="L210" s="57"/>
      <c r="M210" s="136"/>
      <c r="N210" s="136"/>
      <c r="O210" s="136"/>
      <c r="P210" s="57"/>
    </row>
    <row r="211" spans="1:16" ht="12.7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168"/>
      <c r="L211" s="57"/>
      <c r="M211" s="136"/>
      <c r="N211" s="136"/>
      <c r="O211" s="136"/>
      <c r="P211" s="57"/>
    </row>
    <row r="212" spans="1:16" ht="12.7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168"/>
      <c r="L212" s="57"/>
      <c r="M212" s="136"/>
      <c r="N212" s="136"/>
      <c r="O212" s="136"/>
      <c r="P212" s="57"/>
    </row>
    <row r="213" spans="1:16" ht="12.75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168"/>
      <c r="L213" s="57"/>
      <c r="M213" s="136"/>
      <c r="N213" s="136"/>
      <c r="O213" s="136"/>
      <c r="P213" s="57"/>
    </row>
    <row r="214" spans="1:16" ht="12.75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168"/>
      <c r="L214" s="57"/>
      <c r="M214" s="136"/>
      <c r="N214" s="136"/>
      <c r="O214" s="136"/>
      <c r="P214" s="57"/>
    </row>
    <row r="215" spans="1:16" ht="12.75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168"/>
      <c r="L215" s="57"/>
      <c r="M215" s="136"/>
      <c r="N215" s="136"/>
      <c r="O215" s="136"/>
      <c r="P215" s="57"/>
    </row>
    <row r="216" spans="1:16" ht="12.75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168"/>
      <c r="L216" s="57"/>
      <c r="M216" s="136"/>
      <c r="N216" s="136"/>
      <c r="O216" s="136"/>
      <c r="P216" s="57"/>
    </row>
    <row r="217" spans="1:16" ht="12.75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168"/>
      <c r="L217" s="57"/>
      <c r="M217" s="136"/>
      <c r="N217" s="136"/>
      <c r="O217" s="136"/>
      <c r="P217" s="57"/>
    </row>
    <row r="218" spans="1:16" ht="12.75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168"/>
      <c r="L218" s="57"/>
      <c r="M218" s="136"/>
      <c r="N218" s="136"/>
      <c r="O218" s="136"/>
      <c r="P218" s="57"/>
    </row>
    <row r="219" spans="1:16" ht="12.75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168"/>
      <c r="L219" s="57"/>
      <c r="M219" s="136"/>
      <c r="N219" s="136"/>
      <c r="O219" s="136"/>
      <c r="P219" s="57"/>
    </row>
    <row r="220" spans="1:16" ht="12.75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168"/>
      <c r="L220" s="57"/>
      <c r="M220" s="136"/>
      <c r="N220" s="136"/>
      <c r="O220" s="136"/>
      <c r="P220" s="57"/>
    </row>
    <row r="221" spans="1:16" ht="12.75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168"/>
      <c r="L221" s="57"/>
      <c r="M221" s="136"/>
      <c r="N221" s="136"/>
      <c r="O221" s="136"/>
      <c r="P221" s="57"/>
    </row>
    <row r="222" spans="1:16" ht="12.75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168"/>
      <c r="L222" s="57"/>
      <c r="M222" s="136"/>
      <c r="N222" s="136"/>
      <c r="O222" s="136"/>
      <c r="P222" s="57"/>
    </row>
    <row r="223" spans="1:16" ht="12.75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168"/>
      <c r="L223" s="57"/>
      <c r="M223" s="136"/>
      <c r="N223" s="136"/>
      <c r="O223" s="136"/>
      <c r="P223" s="57"/>
    </row>
    <row r="224" spans="1:16" ht="12.75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168"/>
      <c r="L224" s="57"/>
      <c r="M224" s="136"/>
      <c r="N224" s="136"/>
      <c r="O224" s="136"/>
      <c r="P224" s="57"/>
    </row>
    <row r="225" spans="2:16" ht="12.75">
      <c r="B225" s="57"/>
      <c r="C225" s="57"/>
      <c r="D225" s="57"/>
      <c r="E225" s="57"/>
      <c r="F225" s="57"/>
      <c r="G225" s="57"/>
      <c r="H225" s="57"/>
      <c r="I225" s="57"/>
      <c r="J225" s="57"/>
      <c r="K225" s="168"/>
      <c r="L225" s="57"/>
      <c r="M225" s="136"/>
      <c r="N225" s="136"/>
      <c r="O225" s="136"/>
      <c r="P225" s="57"/>
    </row>
    <row r="226" spans="2:16" ht="12.75">
      <c r="B226" s="57"/>
      <c r="C226" s="57"/>
      <c r="D226" s="57"/>
      <c r="E226" s="57"/>
      <c r="F226" s="57"/>
      <c r="G226" s="57"/>
      <c r="H226" s="57"/>
      <c r="I226" s="57"/>
      <c r="J226" s="57"/>
      <c r="K226" s="168"/>
      <c r="L226" s="57"/>
      <c r="M226" s="136"/>
      <c r="N226" s="136"/>
      <c r="O226" s="136"/>
      <c r="P226" s="57"/>
    </row>
    <row r="227" spans="2:16" ht="12.75">
      <c r="B227" s="57"/>
      <c r="C227" s="57"/>
      <c r="D227" s="57"/>
      <c r="E227" s="57"/>
      <c r="F227" s="57"/>
      <c r="G227" s="57"/>
      <c r="H227" s="57"/>
      <c r="I227" s="57"/>
      <c r="J227" s="57"/>
      <c r="K227" s="168"/>
      <c r="L227" s="57"/>
      <c r="M227" s="136"/>
      <c r="N227" s="136"/>
      <c r="O227" s="136"/>
      <c r="P227" s="57"/>
    </row>
    <row r="228" spans="2:16" ht="12.75">
      <c r="B228" s="57"/>
      <c r="C228" s="57"/>
      <c r="D228" s="57"/>
      <c r="E228" s="14"/>
      <c r="F228" s="57"/>
      <c r="G228" s="57"/>
      <c r="H228" s="57"/>
      <c r="I228" s="57"/>
      <c r="J228" s="57"/>
      <c r="K228" s="168"/>
      <c r="L228" s="57"/>
      <c r="M228" s="136"/>
      <c r="N228" s="136"/>
      <c r="O228" s="136"/>
      <c r="P228" s="57"/>
    </row>
    <row r="229" spans="2:16" ht="12.75">
      <c r="B229" s="57"/>
      <c r="C229" s="57"/>
      <c r="D229" s="57"/>
      <c r="E229" s="14"/>
      <c r="F229" s="57"/>
      <c r="G229" s="57"/>
      <c r="H229" s="57"/>
      <c r="I229" s="57"/>
      <c r="J229" s="57"/>
      <c r="K229" s="168"/>
      <c r="L229" s="57"/>
      <c r="M229" s="136"/>
      <c r="N229" s="136"/>
      <c r="O229" s="136"/>
      <c r="P229" s="57"/>
    </row>
  </sheetData>
  <sheetProtection/>
  <mergeCells count="16">
    <mergeCell ref="M1:P1"/>
    <mergeCell ref="O8:P9"/>
    <mergeCell ref="C9:C10"/>
    <mergeCell ref="D9:G9"/>
    <mergeCell ref="F10:G10"/>
    <mergeCell ref="J8:J10"/>
    <mergeCell ref="K8:N9"/>
    <mergeCell ref="I8:I10"/>
    <mergeCell ref="A8:G8"/>
    <mergeCell ref="A6:C6"/>
    <mergeCell ref="H9:H10"/>
    <mergeCell ref="A9:B10"/>
    <mergeCell ref="C2:K2"/>
    <mergeCell ref="C4:K4"/>
    <mergeCell ref="D6:M6"/>
    <mergeCell ref="C3:K3"/>
  </mergeCells>
  <printOptions/>
  <pageMargins left="0.7874015748031497" right="0.7874015748031497" top="0.6692913385826772" bottom="0.2755905511811024" header="0.5118110236220472" footer="0.31496062992125984"/>
  <pageSetup horizontalDpi="600" verticalDpi="600" orientation="landscape" paperSize="9" scale="64" r:id="rId1"/>
  <headerFooter alignWithMargins="0">
    <oddHeader>&amp;C&amp;P</oddHeader>
  </headerFooter>
  <rowBreaks count="9" manualBreakCount="9">
    <brk id="26" max="255" man="1"/>
    <brk id="49" max="255" man="1"/>
    <brk id="72" max="255" man="1"/>
    <brk id="95" max="255" man="1"/>
    <brk id="118" max="255" man="1"/>
    <brk id="140" max="255" man="1"/>
    <brk id="159" max="255" man="1"/>
    <brk id="178" max="15" man="1"/>
    <brk id="22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*</cp:lastModifiedBy>
  <cp:lastPrinted>2015-01-26T09:38:12Z</cp:lastPrinted>
  <dcterms:created xsi:type="dcterms:W3CDTF">2013-08-06T09:39:13Z</dcterms:created>
  <dcterms:modified xsi:type="dcterms:W3CDTF">2015-02-17T10:54:16Z</dcterms:modified>
  <cp:category/>
  <cp:version/>
  <cp:contentType/>
  <cp:contentStatus/>
</cp:coreProperties>
</file>