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75" yWindow="45" windowWidth="14025" windowHeight="11625" activeTab="0"/>
  </bookViews>
  <sheets>
    <sheet name="бюджет " sheetId="1" r:id="rId1"/>
  </sheets>
  <definedNames>
    <definedName name="_xlnm.Print_Titles" localSheetId="0">'бюджет '!$8:$8</definedName>
    <definedName name="_xlnm.Print_Area" localSheetId="0">'бюджет '!$A$3:$R$516</definedName>
  </definedNames>
  <calcPr fullCalcOnLoad="1" fullPrecision="0"/>
</workbook>
</file>

<file path=xl/sharedStrings.xml><?xml version="1.0" encoding="utf-8"?>
<sst xmlns="http://schemas.openxmlformats.org/spreadsheetml/2006/main" count="3493" uniqueCount="471">
  <si>
    <t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(местный бюджет)</t>
  </si>
  <si>
    <t>Административное мероприятие 1.07. Утверждение перечня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</si>
  <si>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Показатель 1. Количество приказов Управления образования Администрации Северодвинска об утверждении перечня базовых образовательных организаций</t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</si>
  <si>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</si>
  <si>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</si>
  <si>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</si>
  <si>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t>Административное мероприятие 2.01. Разработка и утверждение графика переподготовки педагогических работников по инклюзивному образованию</t>
  </si>
  <si>
    <t>Проведение курсовой переподготовки для педагогов в соответствии с утвержденным графиком</t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</si>
  <si>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</si>
  <si>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</si>
  <si>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Подпрограмма "Совершенствование системы предоставления услуг в сфере образования Северодвинска"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</si>
  <si>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</si>
  <si>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</si>
  <si>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</si>
  <si>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Административное мероприятие 1.01. Организация деятельности общественного Совета по развитию образования при Администрации Северодвинска по вопросам управления и развития отрасли "Образование"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</si>
  <si>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"Образование"</t>
  </si>
  <si>
    <t>Административное мероприятие  1.02. Осуществление инновационной деятельности городских профессиональных объединений, ресурсных центров, творческих групп</t>
  </si>
  <si>
    <t>Показатель 1.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</si>
  <si>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t>Предоставление финансовой поддержки за инновационную деятельность, направленную на развитие образования</t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</si>
  <si>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</si>
  <si>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Финансовое обеспечение проведения мероприятий  с участием  педагогической общественности</t>
  </si>
  <si>
    <t>Показатель 1.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</si>
  <si>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Организация мероприятий с участием педагогической общественности</t>
  </si>
  <si>
    <t>Показатель 1.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</si>
  <si>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</si>
  <si>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</si>
  <si>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t>Показатель 2. Количество граждан , обратившихся за предоставлением муниципальных услуг в электронном виде</t>
  </si>
  <si>
    <t>Административное мероприятие  2.01. Организация защиты персональных данных при  предоставлении услуг в электронном виде</t>
  </si>
  <si>
    <t>Показатель 1. Количество посещений, обращений граждан на портале Управления образования Администрации Северодвинска</t>
  </si>
  <si>
    <t>Создание и информационное наполнение портала  Управления образования Администрации Северодвинска</t>
  </si>
  <si>
    <t>Показатель 1.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</si>
  <si>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</si>
  <si>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</si>
  <si>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</si>
  <si>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</si>
  <si>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</si>
  <si>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Административное мероприятие 3.01.                   Работа школы молодого учителя</t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</si>
  <si>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учителя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</si>
  <si>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</si>
  <si>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1. Объем субсидии, выделенной МО "Северодвинск" из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</si>
  <si>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Организация муниципальных этапов конкурсов педагогического мастерства</t>
  </si>
  <si>
    <t xml:space="preserve">Показатель 1. Количество педагогических работников , принявших участие в муниципальных этапах конкурсов  педагогического мастерства </t>
  </si>
  <si>
    <t>Обеспечение участия педагогов в научно-практических конференциях, педагогических чтениях, фестивалях, форумах различного уровня</t>
  </si>
  <si>
    <t>Показатель 1.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</si>
  <si>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Организация и проведение ежегодной муниципальной педагогической конференции</t>
  </si>
  <si>
    <t>Показатель 1. Количество участников руководящих и педагогических работников ежегодной муниципальной педагогической конференции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</si>
  <si>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</si>
  <si>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Показатель 1. Объем субсидии, выделенной МО "Северодвинск" из областного бюджета на предоставление меры социальной  поддержки квалифицированных специалистов организаций,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</si>
  <si>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</si>
  <si>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</si>
  <si>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</si>
  <si>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</si>
  <si>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t>Административное мероприятие 4.01.           Разработка и выполнение плана формирования независимой системы оценки качества работы образовательных учреждений, оказывающих социальные услуги</t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</si>
  <si>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</si>
  <si>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t>Административное мероприятие 4.02. Организация проведения мониторинга качества работы образовательных учреждений и составление рейтинга их деятельности</t>
  </si>
  <si>
    <t>Показатель 1. Количество муниципальных образовательных организаций, участвующих в мониторинге, рейтинге</t>
  </si>
  <si>
    <t>Приобретение  оборудования  для технического обеспечения деятельности по формированию системы независимой оценки качества образования</t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</si>
  <si>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</si>
  <si>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Приобретение расходных материалов  для технического обеспечения деятельности по формированию системы независимой оценки качества образования</t>
  </si>
  <si>
    <t>Показатель 1.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</si>
  <si>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</si>
  <si>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t>Задача: Обеспечение деятельности ответственного исполнителя муниципальной программы - муниципального казенного учреждения "Управление образования Администрации Северодвинска"</t>
  </si>
  <si>
    <t>Расходы на содержание органов Администрации Северодвинска и обеспечение их функций</t>
  </si>
  <si>
    <t>Задача: Административные мероприятия</t>
  </si>
  <si>
    <t>Административное мероприятие 2.01.           Разработка нормативных правовых актов, необходимых для реализации законодательства в сфере образования на территории муниципального образования "Северодвинск"</t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</si>
  <si>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</si>
  <si>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t>Административное мероприятие 2.02.          Подготовка (переподготовка) специалистов в сфере реализации программы</t>
  </si>
  <si>
    <t>Показатель 1. Количество муниципальных служащих, включенных в план мероприятий по повышению квалификации (переподготовке)</t>
  </si>
  <si>
    <t>Административное мероприятие 2.03.       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</si>
  <si>
    <t>Показатель 1. Количество проведенных организационно-методических мероприятий</t>
  </si>
  <si>
    <t>Перепелкина Т.Л.</t>
  </si>
  <si>
    <t>56-15-35</t>
  </si>
  <si>
    <t>Характеристика муниципальной программы Северодвинска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Северодвинска»</t>
  </si>
  <si>
    <r>
      <t xml:space="preserve">Ответственный исполнитель                                 </t>
    </r>
    <r>
      <rPr>
        <u val="single"/>
        <sz val="12"/>
        <color indexed="8"/>
        <rFont val="Times New Roman"/>
        <family val="1"/>
      </rPr>
      <t>Управление образования Администрации Северодвинска</t>
    </r>
  </si>
  <si>
    <t>Код целевой статьи расходов</t>
  </si>
  <si>
    <t>Дополни-тельный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</si>
  <si>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</si>
  <si>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</si>
  <si>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Годы реализации муниципальной программы</t>
  </si>
  <si>
    <t>Целевое (суммарное) значение показателя</t>
  </si>
  <si>
    <t>Программа</t>
  </si>
  <si>
    <t>Подпрограмма</t>
  </si>
  <si>
    <t>Направление расходов</t>
  </si>
  <si>
    <t>2014</t>
  </si>
  <si>
    <t>Значение</t>
  </si>
  <si>
    <t>Год достижения</t>
  </si>
  <si>
    <t/>
  </si>
  <si>
    <t>Цель программы</t>
  </si>
  <si>
    <t>Задача подпрограммы</t>
  </si>
  <si>
    <t xml:space="preserve">Мероприятие (подпрограммы или административное) </t>
  </si>
  <si>
    <t xml:space="preserve">Источник финансирования </t>
  </si>
  <si>
    <t>П</t>
  </si>
  <si>
    <t>0</t>
  </si>
  <si>
    <t>Муниципальная программа Северодвинска "Развитие образования Северодвинска"</t>
  </si>
  <si>
    <t>тыс. руб.</t>
  </si>
  <si>
    <t>Местный  бюджет</t>
  </si>
  <si>
    <t>Областной бюджет</t>
  </si>
  <si>
    <t>Федеральный бюджет</t>
  </si>
  <si>
    <t>1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</si>
  <si>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</si>
  <si>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</si>
  <si>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</si>
  <si>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</si>
  <si>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</si>
  <si>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</si>
  <si>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 инвалидов, в общем количестве общеобразовательных организаций</t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</si>
  <si>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</si>
  <si>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</si>
  <si>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Подпрограмма "Развитие дошкольного, общего и дополнительного образования детей"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</si>
  <si>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</si>
  <si>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</si>
  <si>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</si>
  <si>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Административное мероприятие 1.01. Формирование и утверждение муниципальных заданий муниципальным дошкольным образовательным организациям</t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</si>
  <si>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</si>
  <si>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</si>
  <si>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</si>
  <si>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t>2</t>
  </si>
  <si>
    <t>Организация предоставления общедоступного и бесплатного дошкольного образования</t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</si>
  <si>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</si>
  <si>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</si>
  <si>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"Образование"</t>
  </si>
  <si>
    <t>3</t>
  </si>
  <si>
    <t>Оснащение дошкольных образовательных учреждений детской мебелью, технологическим оборудованием пищеблоков, постирочных</t>
  </si>
  <si>
    <t>Показатель 1. Доля дошкольных образовательных организаций, оснащенных детской мебелью, технологическим оборудованием пищеблоков, постирочных</t>
  </si>
  <si>
    <t>4</t>
  </si>
  <si>
    <t>Проведение комплекса  мероприятий, предусматривающих внедрение вариативных форм предоставления услуг дошкольного образования и услуг по присмотру и уходу за детьми</t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</si>
  <si>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</si>
  <si>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7</t>
  </si>
  <si>
    <t>8</t>
  </si>
  <si>
    <t>6</t>
  </si>
  <si>
    <t>5</t>
  </si>
  <si>
    <t>Компенсация части родительской платы за присмотр и уход за ребёнком в государственных и муниципальных образовательных организациях, реализующих образовательную программу дошкольного образования</t>
  </si>
  <si>
    <t>Показатель 1. Объем субсидии, выделенной МО "Северодвинск" из областного бюджета на компенсацию части родительской платы за присмотр и уход за ребёнком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</t>
  </si>
  <si>
    <t>Реализация общеобразовательных программ</t>
  </si>
  <si>
    <t>Показатель 1. Объем субсидии, выделенной МО "Северодвинск" из областного бюджета на реализацию общеобразовательных программ в  муниципальных дошкольных образовательных организациях и структурных подразделениях общеобразовательных организаций , реализующих образовательную программу дошкольного образования, в расчете на одного воспитанника</t>
  </si>
  <si>
    <t>Организация предоставления общедоступного и бесплатного дошкольного образования в структурных подразделениях общеобразовательных организаций</t>
  </si>
  <si>
    <t>Показатель 1.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</si>
  <si>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2.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"Образование"</t>
  </si>
  <si>
    <t>Оснащение структурных подразделений общеобразовательных организаций мебелью, мягким инвентарем, материалами</t>
  </si>
  <si>
    <t>Показатель 1. Доля  структурных подразделений общеобразовательных организаций,оснащенных мебелью, мягким инвентарем, материалами</t>
  </si>
  <si>
    <t>Оснащение дошкольных образовательных организаций компьютерной техникой, медицинским оборудованием</t>
  </si>
  <si>
    <t>Показатель 1. Доля   дошкольных образовательных организаций, оснащенных компьютерной техникой, медицинским оборудованием</t>
  </si>
  <si>
    <t>Резервный фонд Правительства Архангельской области</t>
  </si>
  <si>
    <t>Показатель 1. Объем субсидии, выделенной МО "Северодвинск" из резервного фонда Правительства Архангельской области на приобретение спортивного оборудования  для дошкольной образовательной организации</t>
  </si>
  <si>
    <t>Задача: Предоставление общего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</si>
  <si>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</si>
  <si>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</si>
  <si>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</si>
  <si>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t>Административное мероприятие 2.01. Формирование и утверждение муниципальных заданий муниципальным общеобразовательным организациям</t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</si>
  <si>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</si>
  <si>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t>Организация предоставления общедоступного и бесплатного начального общего, основного общего, среднего общего образования</t>
  </si>
  <si>
    <t>Показатель 1. Среднегодовой контингент обучающихся в муниципальных общеобразовательных организациях</t>
  </si>
  <si>
    <t>Показатель 2. Средняя наполняемость классов (без учета  специальных коррекционных классов)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</si>
  <si>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"Образование"</t>
  </si>
  <si>
    <t>Приобретение основных средств образовательными учреждениями в связи с юбилейными мероприятиями, памятными датами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</si>
  <si>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</si>
  <si>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единиц</t>
  </si>
  <si>
    <t>Организация питания детей из малообеспеченных семей</t>
  </si>
  <si>
    <t>Показатель 1. Количество образовательных организаций, осуществляющих питание детей из малообеспеченных семей</t>
  </si>
  <si>
    <t>Показатель 1. Объем субсидии, выделенной МО "Северодвинск" из областного бюджета на реализацию общеобразовательных программ в муниципальных общеобразовательных организациях в расчете на одного обучающегося</t>
  </si>
  <si>
    <t>Оснащение столовых муниципальных общеобразовательных организаций</t>
  </si>
  <si>
    <t>Показатель 1. Доля школьных столовых  муниципальных общеобразовательных организаций, оснащенных новым оборудованием, от общей численности столовых муниципальных общеобразовательных организаций</t>
  </si>
  <si>
    <t>Задача: Предоставление  дополнительного образования</t>
  </si>
  <si>
    <t>Показатель 1. Доля детей школьного возраста, имеющих           возможность по выбору получать доступные            качественные услуги дополнительного              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</si>
  <si>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</si>
  <si>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</si>
  <si>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t xml:space="preserve">Административное мероприятие 3.01.                   Формирование и утверждение муниципальных заданий муниципальным организациям дополнительного образования </t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</si>
  <si>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</si>
  <si>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Организация предоставления дополнительного образования детей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</si>
  <si>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</si>
  <si>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"Образование"</t>
  </si>
  <si>
    <t>Оснащение образовательных учреждений компьютерной техникой, оборудованием и инвентарем</t>
  </si>
  <si>
    <t>Показатель 1. Количество муниципальных образовательных организаций дополнительного образования, оснащенных компьютерной техникой, оборудованием и инвентарем ежегодно</t>
  </si>
  <si>
    <t>Задача: Организация воспитания и социализации обучающихся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</si>
  <si>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"Образование"</t>
  </si>
  <si>
    <t xml:space="preserve">Показатель 2. Количество воспитательных мероприятий для обучающихся образовательных организаций, проводимых на муниципальном уровне </t>
  </si>
  <si>
    <t>Административное мероприятие 4.01.        Разработка и реализация плана мероприятий по организации воспитания и социализации обучающихся</t>
  </si>
  <si>
    <t>Показатель 1. Выполнение плана мероприятий по организации воспитания и социализации обучающихся</t>
  </si>
  <si>
    <t>Проведение комплекса  мероприятий по организации воспитания и социализации обучающихся</t>
  </si>
  <si>
    <t>Показатель 1. Количество мероприятий по организации воспитания и социализации обучающихся</t>
  </si>
  <si>
    <t>Организация и проведение конкурса социальных проектов "Дети Северодвинска"</t>
  </si>
  <si>
    <t>Показатель 1. Доля образовательных организаций, принявших участие в конкурсе социальных проектов "Дети Северодвинска"</t>
  </si>
  <si>
    <t>Реализация муниципальных социально-педагогических программ</t>
  </si>
  <si>
    <t>Показатель 1. Количество реализуемых муниципальных социально-педагогических программ</t>
  </si>
  <si>
    <t>Организация работы военно-патриотических клубов, в том числе приобретение формы</t>
  </si>
  <si>
    <t>Показатель 1.  Количество военно-патриотических клубов</t>
  </si>
  <si>
    <t>Вовлечение обучающихся в трудовую, общественно-полезную деятельность, организация ремонтных бригад во внеурочное время</t>
  </si>
  <si>
    <t>Показатель 1. Количество обучающихся, вовлеченных  в трудовую, общественно-полезную деятельность</t>
  </si>
  <si>
    <t>Организация конкурсных отборов программ развития муниципальных образовательных учреждений, реализующих программы дополнительного образования детей, направленные на развитие технического творчества, экологической, исследовательской, инженерной, конструкторской деятельности</t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</si>
  <si>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</si>
  <si>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Задача: Создание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</si>
  <si>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</si>
  <si>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</si>
  <si>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t>Административное мероприятие  5.01.  Разработка и реализация плана мероприятий по организации профориентации детей и молодежи для кадрового обеспечения судостроительного кластера</t>
  </si>
  <si>
    <t>Показатель 1. Количество мероприятий, проведенных  в рамках организации профориентации детей и молодежи для кадрового обеспечения судостроительного кластера</t>
  </si>
  <si>
    <t>Конкурс вэб-страничек "Из школы - в цех" для обучающихся 8-11 классов</t>
  </si>
  <si>
    <t>Показатель 1. Количество образовательных организаций, принявших участие в конкурсе</t>
  </si>
  <si>
    <t>Оборудование кабинета профориентации МБОУ "СОШ № 9", МБОУ ДОД "Детский морской центр "Североморец"</t>
  </si>
  <si>
    <t>Показатель 1. Количество мероприятий, проведенных на базе оборудованных кабинетов профориентации</t>
  </si>
  <si>
    <t>Организация и проведение муниципального конкурса программ с целью ранней профориентации, направленной на знакомство с судостроительной отраслью</t>
  </si>
  <si>
    <t>Показатель 1. Количество образовательных организаций, принявших участие в конкурсе программ с целью ранней профориентации, направленной на знакомство с судостроительной отраслью</t>
  </si>
  <si>
    <t>Показатель 1. Количество образовательных организаций, принявших участие в конкурсах по прикладной технической тематике</t>
  </si>
  <si>
    <t>Проведение научно-исследовательских и научно-практических конференций по тематике судостроительной отрасли</t>
  </si>
  <si>
    <t>Показатель 1. Количество научно-исследовательских и научно-практических конференций по тематике судостроительной отрасли</t>
  </si>
  <si>
    <t>Приобретение основных средств для объединений судомоделирования  и радиоконструирования МБОУ ДОД "ЦЮНТТ"</t>
  </si>
  <si>
    <t>Показатель 1. Количество оборудования, приобретенного для объединений судомоделирования  и радиоконструирования МБОУ ДОД "ЦЮНТТ"</t>
  </si>
  <si>
    <t>Проведение выставок по судомоделированию</t>
  </si>
  <si>
    <t>Показатель 1. Количество обучающихся образовательных организаций, принявших участие в  выставках по судомоделированию</t>
  </si>
  <si>
    <t>9</t>
  </si>
  <si>
    <t>Участие команды МБОУ ДОД "ЦЮНТТ" в соревнованиях по судомоделированию</t>
  </si>
  <si>
    <t>Показатель 1. Количество выездов команды МБОУ ДОД "ЦЮНТТ" на российские соревнования по судомоделированию</t>
  </si>
  <si>
    <t>Внедрение новой образовательной программы "3D-моделирование"</t>
  </si>
  <si>
    <t>Показатель 1. Количество обучающихся, освоивших программу  "3D-моделирование"</t>
  </si>
  <si>
    <t>Реализация проекта "Инженеры будущего"</t>
  </si>
  <si>
    <t>Показатель 1. Количество обучающихся образовательных организаций, принявших участие в проекте  "Инженеры будущего"</t>
  </si>
  <si>
    <t xml:space="preserve">Конкурс по поиску в Интернете "Из школы - в цех" 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</si>
  <si>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</si>
  <si>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</si>
  <si>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</si>
  <si>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"Образование"</t>
  </si>
  <si>
    <t>Административное мероприятие 6.01.       Разработка и внедрение методических рекомендаций по расчету объема двигательной активности обучающихся образовательных организаций в неделю</t>
  </si>
  <si>
    <t>Показатель 1. Количество организаций, которые используют методические рекомендации</t>
  </si>
  <si>
    <t>Административное мероприятие 6.02.     Разработка положения о спартакиаде среди обучающихся муниципальных общеобразовательных организаций</t>
  </si>
  <si>
    <t>Показатель 1. Количество разработанных положений о спартакиаде среди обучающихся муниципальных общеобразовательных организаций</t>
  </si>
  <si>
    <t>Проведение  спартакиады среди обучающихся муниципальных общеобразовательных учреждений</t>
  </si>
  <si>
    <t>Показатель 1. Количество обучающихся общеобразовательных организаций, принявших участие в спартакиаде</t>
  </si>
  <si>
    <t>Проведение Дней спорта для обучающихся общеобразовательных учреждений</t>
  </si>
  <si>
    <t>Показатель 1. Количество проведенных Дней спорта</t>
  </si>
  <si>
    <t>Проведение спартакиады молодежи допризывного возраста общеобразовательных учреждений</t>
  </si>
  <si>
    <t>Показатель 1. Количество участников  спартакиады молодежи допризывного возраста общеобразовательных организаций</t>
  </si>
  <si>
    <t>Проведение одноступенчатых соревнований по массовым видам спорта для обучающихся образовательных учреждений</t>
  </si>
  <si>
    <t>Показатель 1. Количество участников  одноступенчатых соревнований по массовым видам спорта</t>
  </si>
  <si>
    <t>Проведение и участие в соревнованиях по культивируемым в детско-юношеских спортивных школах видам спорта</t>
  </si>
  <si>
    <t>Показатель 1. Количество соревнований по культивируемым в детско-юношеских спортивных школах видам спорта</t>
  </si>
  <si>
    <t>Аренда легкоатлетических дорожек, прыжковой ямы, лыжной трассы, беговой трассы стадиона "Север" для проведения  спартакиады  среди обучающихся муниципальных общеобразовательных учреждений</t>
  </si>
  <si>
    <t>Показатель 1. Количество часов аренды легкоатлетических дорожек, прыжковой ямы, лыжной трассы, беговой трассы стадиона "Север"</t>
  </si>
  <si>
    <t>Приобретение горюче-смазочных материалов для снегохода</t>
  </si>
  <si>
    <t>Показатель 1. Количество литров ГСМ, израсходованных  для подготовки лыжных трасс</t>
  </si>
  <si>
    <t>Оснащение спортивных залов и площадок спортивным инвентарем</t>
  </si>
  <si>
    <t>Показатель 1. Количество образовательных организаций, спортивные залы и площадки которых оснащены спортивным инвентарем</t>
  </si>
  <si>
    <t>Сертификация спортивных объектов (софинансирование)</t>
  </si>
  <si>
    <t>Показатель 1. Количество спортивных объектов, прошедших добровольную сертификацию</t>
  </si>
  <si>
    <t>Мероприятия по развитию физической культуры и спорта в муниципальных образованиях</t>
  </si>
  <si>
    <t>Задача: Выявление и развитие потенциала одаренных детей</t>
  </si>
  <si>
    <t>Показатель 1. Численность обучающихся, принимавших участие во Всероссийской олимпиаде школьников</t>
  </si>
  <si>
    <t>Показатель 2. Доля образовательных организаций, принимающих участие в муниципальных, областных и всероссийских конкурсах</t>
  </si>
  <si>
    <t>Административное мероприятие 7.01.         Разработка  и реализация плана мероприятий по выявлению и поддержке одаренных (талантливых) детей на 2014-2016 годы</t>
  </si>
  <si>
    <t>нет</t>
  </si>
  <si>
    <t xml:space="preserve">Показатель 1. Количество мероприятий по выявлению и поддержке одаренных (талантливых) детей </t>
  </si>
  <si>
    <t>Организация и проведение муниципальных туров предметных олимпиад, конкурсов обучающихся</t>
  </si>
  <si>
    <t>Показатель 1. Количество муниципальных туров предметных олимпиад, конкурсов</t>
  </si>
  <si>
    <t>Обеспечение участия обучающихся в областных, всероссийских олимпиадах, смотрах, фестивалях</t>
  </si>
  <si>
    <t>Показатель 1. Количество обучающихся, участвующих в областных, всероссийских олимпиадах, смотрах, фестивалях</t>
  </si>
  <si>
    <t>Организация работы Школы одаренных детей</t>
  </si>
  <si>
    <t>Показатель 1. Количество обучающихся в Школе одаренных детей</t>
  </si>
  <si>
    <t>Организация и проведение муниципальной конференции старшеклассников "Юность Северодвинска"</t>
  </si>
  <si>
    <t>Показатель 1. Количество обучающихся, участвующих в муниципальной конференции старшеклассников "Юность Северодвинска"</t>
  </si>
  <si>
    <t xml:space="preserve">Административное мероприятие 7.06.         Разработка  и реализация плана мероприятий по выявлению и поддержке одаренных (талантливых) детей 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</si>
  <si>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</si>
  <si>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</si>
  <si>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Показатель 2. Охват детей МО "Северодвинск" организованными формами  отдыха, оздоровления и занятости в каникулярный период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</si>
  <si>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"Образование"</t>
  </si>
  <si>
    <t>Административное мероприятие 8.01. Подготовка проектов постановлений Администрации Северодвинска об утверждении Порядка расходования средств из областного и местного бюджетов на реализацию мероприятий по организации отдыха и оздоровления детей в каникулярный период</t>
  </si>
  <si>
    <t>Показатель 1. Количество постановлений об утверждении Порядка расходования средств из областного и местного бюджетов на реализацию мероприятий по организации отдыха и оздоровления детей в каникулярный период</t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</si>
  <si>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</t>
  </si>
  <si>
    <t>Мероприятия по проведению оздоровительной кампании детей</t>
  </si>
  <si>
    <t>Показатель 1. Объем субсидии, выделенной МО "Северодвинск" из областного бюджета на мероприятия по проведению оздоровительной кампании детей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</si>
  <si>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</si>
  <si>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"Образование"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</si>
  <si>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</si>
  <si>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t>Осуществление психолого-педагогической, медицинской и социальной помощи обучающимся и воспитанникам</t>
  </si>
  <si>
    <t>Показатель 1. Количество обучающихся и воспитанников, которым оказана психолого-педагогическая, медицинская и социальная помощь</t>
  </si>
  <si>
    <t>Подпрограмма "Развитие и совершенствование инфраструктуры муниципальной системы образования Северодвинска"</t>
  </si>
  <si>
    <t>Задача: Развитие инфраструктуры муниципальной системы образования</t>
  </si>
  <si>
    <t>Показатель 1. Доля расходов  местного бюджета на развитие инфраструктуры муниципальной системы образования в объеме расходов местного бюджета на отрасль "Образование"</t>
  </si>
  <si>
    <t>Показатель 2. Коэффициент физического износа основных фондов муниципальных образовательных организаций</t>
  </si>
  <si>
    <t>Административное мероприятие 1.01. Утверждение перечня объектов муниципальных образовательных организаций, подлежащих строительству в 2014 – 2016 годы</t>
  </si>
  <si>
    <t>Показатель 1. Количество приказов Управления образования Администрации Северодвинска</t>
  </si>
  <si>
    <t>Строительство плоскостных спортивных сооружений</t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</si>
  <si>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</si>
  <si>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</si>
  <si>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</si>
  <si>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Строительство теневых навесов</t>
  </si>
  <si>
    <t>Показатель 1. Количество построенных теневых навесов</t>
  </si>
  <si>
    <t>Показатель 2. Площадь построенных теневых навесов</t>
  </si>
  <si>
    <t>Строительство игровых площадок</t>
  </si>
  <si>
    <t>Показатель 1. Количество построенных игровых площадок</t>
  </si>
  <si>
    <t>Показатель 2. Количество детей, посещающих дошкольные муниципальные образовательные организации и(или) структурные подразделения общеобразовательных организаций, оснащенные игровыми площадками</t>
  </si>
  <si>
    <t>Строительство сараев для хозяйственного инвентаря</t>
  </si>
  <si>
    <t>Показатель 1. Количество построенных сараев для хозяйственного инвентаря</t>
  </si>
  <si>
    <t>Обустройство плоскостных спортивных сооружений муниципальных образований</t>
  </si>
  <si>
    <t>Показатель 1. Объем субсидии, выделенной МО "Северодвинск" из областного бюджета на  обустройство плоскостных спортивных сооружений муниципальных образовательных организаций</t>
  </si>
  <si>
    <t>Административное мероприятие 1.09. Утверждение перечня объектов муниципальных образовательных организаций, подлежащих строительству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</si>
  <si>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</si>
  <si>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</si>
  <si>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</si>
  <si>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Административное мероприятие 2.01. Постановка объектов муниципальных образовательных организаций на реконструкцию и капитальный ремонт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</si>
  <si>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</si>
  <si>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Административное мероприятие 2.02. Утверждение перечня объектов муниципальных образовательных организаций, подлежащих обследованию строительных конструкций в 2014-2016 годах</t>
  </si>
  <si>
    <t>Обследование строительных конструкций зданий и сооружений, проведение работ по инженерным изысканиям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</si>
  <si>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</si>
  <si>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1. Количество проектов, прошедших проверку сметной документации</t>
  </si>
  <si>
    <t>Капитальный ремонт зданий муниципальных образовательных учреждений</t>
  </si>
  <si>
    <t>Показатель 1. Количество зданий муниципальных образовательных организаций, прошедших капитальный ремонт</t>
  </si>
  <si>
    <t>Осуществление строительного контроля (технического надзора) за выполнением строительных (ремонтных) работ</t>
  </si>
  <si>
    <t>Показатель 1. Количество объектов, на которых осуществляется строительный контроль (технический надзор) за выполнением строительных (ремонтных) работ</t>
  </si>
  <si>
    <t>Прочие мероприятия,осуществляемые за счет межбюджетных трансфертов прошлых лет из областного бюджета</t>
  </si>
  <si>
    <t>Показатель 1. Объем субсидии, выделенной МО "Северодвинск" из областного бюджета на проведение капитального ремонта зданий муниципальных образовательных организаций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</si>
  <si>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</si>
  <si>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</si>
  <si>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</si>
  <si>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t>Административное мероприятие 3.01. Утверждение перечня зданий (сооружений) и систем жизнеобеспечения муниципальных образовательных организаций, подлежащих ремонту в 2014 - 2016 годах</t>
  </si>
  <si>
    <t>Капитальный и текущий ремонты скатных кровель</t>
  </si>
  <si>
    <t>Показатель 1. Площадь скатных кровель, прошедших капитальный и текущий ремонты</t>
  </si>
  <si>
    <t>Капитальный и текущий ремонты мягких кровель</t>
  </si>
  <si>
    <t>Показатель 1. Площадь мягких кровель, прошедших капитальный и текущий ремонты</t>
  </si>
  <si>
    <t>Показатель 1. Площадь фасадов, прошедших капитальный и текущий ремонты</t>
  </si>
  <si>
    <t>Реконструкция, капитальный и текущий ремонты крылец</t>
  </si>
  <si>
    <t>Показатель 1. Количество крылец, прошедших реконструкцию, капитальный и текущий ремонты</t>
  </si>
  <si>
    <t>Герметизация межпанельных швов</t>
  </si>
  <si>
    <t>Показатель 1. Длина межпанельных швов, прошедших герметизацию</t>
  </si>
  <si>
    <t>м</t>
  </si>
  <si>
    <t>Замена оконных и дверных блоков</t>
  </si>
  <si>
    <t>Показатель 1. Площадь оконных блоков, установленных на объектах муниципальных образовательных учреждений</t>
  </si>
  <si>
    <t>Показатель 2. Площадь дверных блоков, установленных на объектах муниципальных образовательных учреждений</t>
  </si>
  <si>
    <t>Показатель 1. Площадь помещений, прошедших текущий ремонт</t>
  </si>
  <si>
    <t>Капитальный и текущий ремонты плавательных бассейнов</t>
  </si>
  <si>
    <t>Показатель 1. Количество плавательных бассейнов, прошедших капитальный и текущий ремонты</t>
  </si>
  <si>
    <t>Капитальный и текущий ремонты спортивных залов</t>
  </si>
  <si>
    <t>Показатель 1. Количество спортивных залов, прошедших капитальный и текущий ремонты</t>
  </si>
  <si>
    <t>Капитальный и текущий ремонты плоскостных спортивных сооружений</t>
  </si>
  <si>
    <t>Показатель 1. Количество плоскостных спортивных сооружений, прошедших капитальный и текущий ремонты</t>
  </si>
  <si>
    <t>Капитальный и текущий ремонты теневых навесов</t>
  </si>
  <si>
    <t>Показатель 1. Количество теневых навесов, прошедших капитальный и текущий ремонты</t>
  </si>
  <si>
    <t>Капитальный и текущий ремонты игровых площадок</t>
  </si>
  <si>
    <t>Показатель 1. Количество игровых площадок,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</si>
  <si>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</si>
  <si>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Модернизация осветительного оборудования, щитов освещения и электрических сетей групповых помещений и учебных кабинетов</t>
  </si>
  <si>
    <t>Показатель 1.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</si>
  <si>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2. Количество учебных кабинетов, в которых проведена модернизация осветительного оборудования, щитов освещения и электрических сетей</t>
  </si>
  <si>
    <t>Замена вводно-распределительных устройств, силовых щитов, заземляющих устройств и систем выравнивания потенциалов</t>
  </si>
  <si>
    <t>Показатель 1.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</si>
  <si>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Реконструкция и ремонт системы вентиляции</t>
  </si>
  <si>
    <t>Показатель 1. Количество систем вентиляции, прошедших реконструкцию и ремонт</t>
  </si>
  <si>
    <t>Реконструкция индивидуальных тепловых пунктов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</si>
  <si>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</si>
  <si>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Ремонт системы холодного водоснабжения</t>
  </si>
  <si>
    <t>Показатель 1. Количество муниципальных образовательных организаций, в которых проведен ремонт системы холодного водоснабжения</t>
  </si>
  <si>
    <t>Ремонт системы горячего водоснабжения</t>
  </si>
  <si>
    <t>Показатель 1. Количество муниципальных образовательных организаций, в которых проведен ремонт системы горячего водоснабжения</t>
  </si>
  <si>
    <t>Ремонт системы отопления</t>
  </si>
  <si>
    <t>Показатель 1. Количество муниципальных образовательных организаций, в которых проведен ремонт системы отопления</t>
  </si>
  <si>
    <t>Ремонт систем фекальной и ливневой канализации</t>
  </si>
  <si>
    <t>Показатель 1. Количество муниципальных образовательных организаций, в которых проведен ремонт системы фекальной канализации</t>
  </si>
  <si>
    <t>Показатель 2. Количество муниципальных образовательных организаций, в которых проведен ремонт системы ливневой канализации</t>
  </si>
  <si>
    <t>Показатель 1. Количество унитазов, установленных на объектах муниципальных образовательных организаций</t>
  </si>
  <si>
    <t>Показатель 2. Количество умывальников, установленных на объектах муниципальных образовательных организаций</t>
  </si>
  <si>
    <t>Административное мероприятие 3.29. Утверждение перечня зданий (сооружений) и систем жизнеобеспечения муниципальных образовательных организаций, подлежащих ремонту</t>
  </si>
  <si>
    <t xml:space="preserve">Показатель 1. Объем субсидии, выделенной МО "Северодвинск" из резервного фонда Правительства Архангельской области 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</si>
  <si>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</si>
  <si>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Показатель 1. Объем субсидии (гранта), выделенной МО "Северодвинск" и направленной  на повышение уровня безопасности объектов и систем жизнеобеспечения муниципальных образовательных организаций</t>
  </si>
  <si>
    <t>Подпрограмма "Формирование комфортной и безопасной образовательной среды"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</si>
  <si>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</si>
  <si>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</si>
  <si>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</si>
  <si>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t>Административное мероприятие 1.01. Формирование и утверждение муниципального задания МБУ "СРЭС"</t>
  </si>
  <si>
    <t>Показатель 1. Доля учреждений, для которых сформировано муниципальное задание на плановый период</t>
  </si>
  <si>
    <t>Показатель 1.  Общая площадь подведомственных объектов</t>
  </si>
  <si>
    <t>кв.м</t>
  </si>
  <si>
    <t>Содержание отдельных зданий и сооружений муниципальных образовательных организаций,         в которых временно не оказываются муниципальные услуги</t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</si>
  <si>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"Образование"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</si>
  <si>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</si>
  <si>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</si>
  <si>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</si>
  <si>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t>Административное мероприятие 2.01. Утверждение перечня муниципальных образовательных организаций, территории которых подлежат благоустройству в 2014 - 2016 годах</t>
  </si>
  <si>
    <t>Показатель 1. Количество ликвидированных и обрезанных деревьев</t>
  </si>
  <si>
    <t>Восстановление и ремонт наружного освещения (в том числе по выполнению предписаний надзорных органов, направленных на обеспечение комплексной безопасности образовательных учреждений)</t>
  </si>
  <si>
    <t>Показатель 1. Количество муниципальных образовательных организаций, в которых проведены работы по восстановлению и ремонту наружного освещения</t>
  </si>
  <si>
    <t>Ремонт асфальтобетонного покрытия (в том числе после проведения земляных работ)</t>
  </si>
  <si>
    <t>Показатель 1. Площадь отремонтированного асфальтобетонного покрытия</t>
  </si>
  <si>
    <t>Благоустройство территорий (в том числе восстановление благоустройства после проведения земляных работ)</t>
  </si>
  <si>
    <t>Показатель 1. Площадь благоустроенной территории</t>
  </si>
  <si>
    <t>Административное мероприятие 2.08. Утверждение перечня муниципальных образовательных организаций, территории которых подлежат благоустройству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</si>
  <si>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</si>
  <si>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</si>
  <si>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r>
      <t>Показатель 2. Доля объектов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</si>
  <si>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</si>
  <si>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</si>
  <si>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</si>
  <si>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</si>
  <si>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>Обеспечение передачи сигнала о пожаре на пульт подразделения, ответственного за противопожарную безопасность</t>
  </si>
  <si>
    <t>Показатель 1. Количество объектов, в которых осуществляется передача сигнала</t>
  </si>
  <si>
    <t>Показатель 1. Количество установленных дверей 0,6 часа степени огнестойкости</t>
  </si>
  <si>
    <t>Подготовка проектной документации, приобретение оборудования и выполнение работ по поддержанию технико-экономических показателей (характеристик)  систем автоматической пожарной сигнализации и систем оповещения и управления эвакуацией при пожаре на изначально предусмотренном уровне в соответствии с нормативами</t>
  </si>
  <si>
    <t>Показатель 1. Количество объектов, в которых выполнены работы</t>
  </si>
  <si>
    <t>Подготовка проектной документации, приобретение оборудования и выполнение работ по поддержанию технико-экономических показателей (характеристик)  систем противопожарного водопровода на изначально предусмотренном уровне в соответствии с нормативами</t>
  </si>
  <si>
    <t>Подготовка проектной документации, выполнение работ по поддержанию технико-экономических и эксплуатационных показателей (характеристик)  систем автоматической пожарной сигнализации и систем оповещения и управления эвакуацией при пожаре на изначально предусмотренном уровне в соответствии с нормативами, модернизация систем, приобретение оборудования</t>
  </si>
  <si>
    <t>Показатель 1.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</si>
  <si>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Подготовка проектной документации, приобретение оборудования и выполнение работ по поддержанию технико-экономических и эксплуатационных показателей (характеристик)  систем противопожарного водопровода и средств пожаротушения на изначально предусмотренном уровне в соответствии с нормативами, модернизация систем, приобретение оборудования</t>
  </si>
  <si>
    <t>Показатель 1. Количество объектов, в которых системы противопожарного водопровода и средства пожаротушения приведены в соответствие нормативам</t>
  </si>
  <si>
    <t>Административное мероприятие 3.10.  Разработка и реализация плана мероприятий по исполнению предписаний ОНД г. Северодвинска УНД Главного управления МЧС России по Архангельской области</t>
  </si>
  <si>
    <t>Показатель 1. Количество планов мероприятий по исполнению предписаний ОНД г. Северодвинска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</si>
  <si>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</si>
  <si>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</si>
  <si>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</si>
  <si>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</si>
  <si>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t xml:space="preserve">Восстановление ограждения муниципальных образовательных учреждений </t>
  </si>
  <si>
    <t>Показатель 1. Количество объектов, где восстановлено утраченное ограждение</t>
  </si>
  <si>
    <t>Подготовка проектной документации, оснащение муниципальных образовательных учреждений системами  видеонаблюдения, приобретение оборудования</t>
  </si>
  <si>
    <t>Показатель 1. Количество муниципальных организаций (объектов), оснащенных системами видеонаблюдения</t>
  </si>
  <si>
    <t>Устройство ограждения территории муниципальных образовательных организаций</t>
  </si>
  <si>
    <t>Показатель 1. Количество объектов, на территории которых выполнено устройство ограждения</t>
  </si>
  <si>
    <t>Административное мероприятие 4.04.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</si>
  <si>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</si>
  <si>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</si>
  <si>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рабочих мест в муниципальных образовательных организациях, прошедших аттестацию по условиям труда и (или)  специальную оценку условий труда</t>
  </si>
  <si>
    <t>Показатель 2. Доля утилизированных люминесцентных (энергосберегающих) ламп от количества ламп, обязательных к утилизации (демеркуризации)</t>
  </si>
  <si>
    <t>Административное мероприятие 5.01.  Разработка и реализация плана мероприятий по подготовке образовательных организаций к новому учебному году</t>
  </si>
  <si>
    <t>Показатель 1. Количество планов образовательных организаций</t>
  </si>
  <si>
    <t xml:space="preserve">Показатель 1. Количество рабочих мест, прошедших аттестацию по условиям труда   </t>
  </si>
  <si>
    <t>Утилизация (демеркуризация) люминесцентных (энергосберегающих) ламп</t>
  </si>
  <si>
    <t>Показатель 1. Количество утилизированных люминесцентных (энергосберегающих) ламп</t>
  </si>
  <si>
    <t>Специальная оценка условий труда на рабочих местах в муниципальных образовательных организациях</t>
  </si>
  <si>
    <t>Показатель 1. Количество рабочих мест, прошедших специальную оценку условий труда</t>
  </si>
  <si>
    <t>Подпрограмма "Безбарьерная среда муниципальных образовательных учреждений Северодвинска"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</si>
  <si>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</si>
  <si>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</si>
  <si>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</si>
  <si>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t>Административное мероприятие 1.01. Разработка положения о ресурсном центре по инклюзивному образованию</t>
  </si>
  <si>
    <t>Показатель 1. Количество положений о ресурсном центре</t>
  </si>
  <si>
    <t>Показатель 1. Количество организаций, работающих в статусе ресурсного центра</t>
  </si>
  <si>
    <t xml:space="preserve"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</si>
  <si>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</si>
  <si>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Мероприятия государственной программы Российской Федерации "Доступная среда" на 2011-2015 годы"</t>
  </si>
  <si>
    <t>Показатель 1. Количество муниципальных общеобразовательных организаций, в которых создана универсальная безбарьерная среда для инклюзивного образования детей-инвалидов</t>
  </si>
  <si>
    <t>тыс.руб</t>
  </si>
  <si>
    <t>Показатель 1. Объем субсидии, выделенной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</si>
  <si>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Объем субсидии, выделенной МБУ "СРЭС"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</si>
  <si>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Объем субсидии, выделенной общеобразовательным организациям, организациям дополнительного образования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</si>
  <si>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Объем субсидии, выделенной МО "Северодвинск" из резервного фонда Правительства Архангельской области на приобретение оборудования для проведения выставок детских работ МАОУ ДОД «ДЦК»</t>
  </si>
  <si>
    <t>Экспертиза проектной документации и проверка достоверности сметной документации</t>
  </si>
  <si>
    <t>Текущий ремонт помещений (в том числе по выполнению предписаний надзорных органов, направленных на обеспечение комплексной безопасности образовательных учреждений)</t>
  </si>
  <si>
    <t>Разработка проектной документации на выполнение электромонтажных работ на объектах муниципальных образовательных учреждений</t>
  </si>
  <si>
    <t>Обрезка и ликвидация деревьев (в том числе по выполнению предписаний надзорных органов, направленных на обеспечение комплексной безопасности муниципальных образовательных учреждений)</t>
  </si>
  <si>
    <t>Установка в муниципальных образовательных учреждениях систем автоматического вывода сигнала о пожаре на пульт подразделения, ответственного за их противопожарную безопасность</t>
  </si>
  <si>
    <t>Установка в  пожароопасных помещениях муниципальных образовательных учреждений дверей 0,6 часа степени огнестойкости</t>
  </si>
  <si>
    <t>Аттестация рабочих мест по условиям труда в муниципальных образовательных учреждениях</t>
  </si>
  <si>
    <t>Создание в соответствии с утвержденным положением ресурсных центров по инклюзивному образованию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</si>
  <si>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</si>
  <si>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</si>
  <si>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1. Объем субсидии, выделенной МО "Северодвинск" из областного бюджета на компенсацию родительской платы за присмотр и уход за ребенком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</si>
  <si>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</si>
  <si>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Показатель 1. Объем субсидии, выделенной МО "Северодвинск" из областного бюджета на предоставление меры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</si>
  <si>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Организация отдыха и оздоровления детей в каникулярный период</t>
  </si>
  <si>
    <t>Обслуживание содержания зданий и сооружений муниципальных образовательных учреждений, обустройство прилегающих к ним территорий</t>
  </si>
  <si>
    <t>Строительство детских автогородков</t>
  </si>
  <si>
    <t>Показатель 1. Количество построенных детских автогородков</t>
  </si>
  <si>
    <t>Задача: Развитие системы психолого-педагогической, медицинской и социальной помощи</t>
  </si>
  <si>
    <t>Показатель 1. Объем субсидии, выделенной МО "Северодвинск" из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 , реализующих образовательную программу дошкольного образования, в расчете на одного воспитанника</t>
  </si>
  <si>
    <t>Показатель 1. Объем субсидии, выделенной МО "Северодвинск" из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</si>
  <si>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</si>
  <si>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t>Участие в федеральных образовательных конкурсах по прикладной технической тематике</t>
  </si>
  <si>
    <t>Замена сантехоборудования (в том числе по выполнению предписаний надзорных органов, направленных на обеспечение комплексной безопасности муниципальных образовательных учреждений)</t>
  </si>
  <si>
    <t xml:space="preserve">Показатель 2. Объем субсидии, выделенной МО "Северодвинск" из областного бюджета на мероприятия по развитию физической культуры и спорта в муниципальных образовательных организациях </t>
  </si>
  <si>
    <t>Административное мероприятие  9.01. Формирование и утверждение муниципального задания МБОУ  ЦДК</t>
  </si>
  <si>
    <t>Административное мероприятие 2.10. Утверждение перечня объектов муниципальных образовательных организаций, подлежащих обследованию строительных конструкций</t>
  </si>
  <si>
    <t>апрель</t>
  </si>
  <si>
    <t>14-16</t>
  </si>
  <si>
    <t xml:space="preserve">новое </t>
  </si>
  <si>
    <t>Капитальный и текущий ремонты фасадов</t>
  </si>
  <si>
    <t xml:space="preserve">Приложение 4                                                                                                                   к муниципальной программе Северодвинска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Северодвинска»,
утвержденной постановлением
Администрации Северодвинска
от 13.11.2013 № 448-па
(в редакции от 24.07.2015 № 383-па)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</si>
</sst>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_р_._-;_-@_-"/>
    <numFmt numFmtId="167" formatCode="#,##0.00_ ;\-#,##0.00\ "/>
    <numFmt numFmtId="168" formatCode="#,##0.0_ ;\-#,##0.0\ "/>
    <numFmt numFmtId="169" formatCode="_-* #,##0.0_р_._-;\-* #,##0.0_р_._-;_-* &quot;-&quot;?_р_._-;_-@_-"/>
    <numFmt numFmtId="170" formatCode="0.0%"/>
    <numFmt numFmtId="171" formatCode="##,##0.000"/>
    <numFmt numFmtId="172" formatCode="0.000"/>
  </numFmts>
  <fonts count="5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35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35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vertical="center" wrapText="1"/>
    </xf>
    <xf numFmtId="165" fontId="7" fillId="36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165" fontId="2" fillId="38" borderId="10" xfId="0" applyNumberFormat="1" applyFont="1" applyFill="1" applyBorder="1" applyAlignment="1">
      <alignment horizontal="center" vertical="center" wrapText="1"/>
    </xf>
    <xf numFmtId="165" fontId="2" fillId="39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40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vertical="center" wrapText="1"/>
    </xf>
    <xf numFmtId="165" fontId="2" fillId="41" borderId="10" xfId="0" applyNumberFormat="1" applyFont="1" applyFill="1" applyBorder="1" applyAlignment="1">
      <alignment horizontal="center" vertical="center" wrapText="1"/>
    </xf>
    <xf numFmtId="165" fontId="2" fillId="41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2" fillId="38" borderId="10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5" fontId="2" fillId="38" borderId="15" xfId="0" applyNumberFormat="1" applyFont="1" applyFill="1" applyBorder="1" applyAlignment="1">
      <alignment horizontal="center" vertical="center" wrapText="1"/>
    </xf>
    <xf numFmtId="165" fontId="2" fillId="39" borderId="15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center" wrapText="1"/>
    </xf>
    <xf numFmtId="0" fontId="0" fillId="41" borderId="0" xfId="0" applyFont="1" applyFill="1" applyAlignment="1">
      <alignment vertical="top" wrapText="1"/>
    </xf>
    <xf numFmtId="0" fontId="0" fillId="40" borderId="0" xfId="0" applyFont="1" applyFill="1" applyAlignment="1">
      <alignment vertical="top" wrapText="1"/>
    </xf>
    <xf numFmtId="0" fontId="2" fillId="35" borderId="10" xfId="0" applyFont="1" applyFill="1" applyBorder="1" applyAlignment="1">
      <alignment vertical="center" wrapText="1"/>
    </xf>
    <xf numFmtId="0" fontId="0" fillId="35" borderId="0" xfId="0" applyFont="1" applyFill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vertical="center" wrapText="1"/>
      <protection/>
    </xf>
    <xf numFmtId="0" fontId="2" fillId="40" borderId="10" xfId="53" applyFont="1" applyFill="1" applyBorder="1" applyAlignment="1">
      <alignment horizontal="center" vertical="center" wrapText="1"/>
      <protection/>
    </xf>
    <xf numFmtId="0" fontId="2" fillId="40" borderId="10" xfId="53" applyFont="1" applyFill="1" applyBorder="1" applyAlignment="1">
      <alignment vertical="center" wrapText="1"/>
      <protection/>
    </xf>
    <xf numFmtId="3" fontId="2" fillId="4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165" fontId="2" fillId="0" borderId="10" xfId="53" applyNumberFormat="1" applyFont="1" applyFill="1" applyBorder="1" applyAlignment="1">
      <alignment horizontal="center" vertical="center" wrapText="1"/>
      <protection/>
    </xf>
    <xf numFmtId="0" fontId="2" fillId="39" borderId="10" xfId="53" applyFont="1" applyFill="1" applyBorder="1" applyAlignment="1">
      <alignment horizontal="center" vertical="center" wrapText="1"/>
      <protection/>
    </xf>
    <xf numFmtId="0" fontId="2" fillId="41" borderId="10" xfId="53" applyFont="1" applyFill="1" applyBorder="1" applyAlignment="1">
      <alignment vertical="center" wrapText="1"/>
      <protection/>
    </xf>
    <xf numFmtId="165" fontId="2" fillId="39" borderId="10" xfId="53" applyNumberFormat="1" applyFont="1" applyFill="1" applyBorder="1" applyAlignment="1">
      <alignment horizontal="center" vertical="center" wrapText="1"/>
      <protection/>
    </xf>
    <xf numFmtId="0" fontId="2" fillId="42" borderId="10" xfId="0" applyFont="1" applyFill="1" applyBorder="1" applyAlignment="1">
      <alignment horizontal="center" vertical="center" wrapText="1"/>
    </xf>
    <xf numFmtId="164" fontId="2" fillId="4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vertical="center" wrapText="1"/>
    </xf>
    <xf numFmtId="0" fontId="2" fillId="43" borderId="11" xfId="0" applyFont="1" applyFill="1" applyBorder="1" applyAlignment="1">
      <alignment horizontal="center" vertical="center" wrapText="1"/>
    </xf>
    <xf numFmtId="165" fontId="2" fillId="41" borderId="11" xfId="0" applyNumberFormat="1" applyFont="1" applyFill="1" applyBorder="1" applyAlignment="1">
      <alignment horizontal="center" vertical="center" wrapText="1"/>
    </xf>
    <xf numFmtId="164" fontId="2" fillId="41" borderId="11" xfId="0" applyNumberFormat="1" applyFont="1" applyFill="1" applyBorder="1" applyAlignment="1">
      <alignment horizontal="center" vertical="center" wrapText="1"/>
    </xf>
    <xf numFmtId="164" fontId="2" fillId="40" borderId="11" xfId="0" applyNumberFormat="1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0" fillId="44" borderId="0" xfId="0" applyFont="1" applyFill="1" applyAlignment="1">
      <alignment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vertical="center" wrapText="1"/>
    </xf>
    <xf numFmtId="164" fontId="2" fillId="38" borderId="13" xfId="0" applyNumberFormat="1" applyFont="1" applyFill="1" applyBorder="1" applyAlignment="1">
      <alignment horizontal="center" vertical="center" wrapText="1"/>
    </xf>
    <xf numFmtId="164" fontId="2" fillId="39" borderId="13" xfId="0" applyNumberFormat="1" applyFont="1" applyFill="1" applyBorder="1" applyAlignment="1">
      <alignment horizontal="center" vertical="center" wrapText="1"/>
    </xf>
    <xf numFmtId="165" fontId="2" fillId="41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164" fontId="2" fillId="38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center" vertical="center" wrapText="1"/>
    </xf>
    <xf numFmtId="165" fontId="2" fillId="39" borderId="13" xfId="0" applyNumberFormat="1" applyFont="1" applyFill="1" applyBorder="1" applyAlignment="1">
      <alignment horizontal="center" vertical="center" wrapText="1"/>
    </xf>
    <xf numFmtId="165" fontId="2" fillId="39" borderId="1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justify" vertical="center" wrapText="1"/>
    </xf>
    <xf numFmtId="165" fontId="2" fillId="4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2" fillId="42" borderId="10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horizontal="justify" vertical="center" wrapText="1"/>
    </xf>
    <xf numFmtId="165" fontId="2" fillId="41" borderId="10" xfId="0" applyNumberFormat="1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40" borderId="10" xfId="0" applyNumberFormat="1" applyFont="1" applyFill="1" applyBorder="1" applyAlignment="1">
      <alignment horizontal="center" vertical="center"/>
    </xf>
    <xf numFmtId="0" fontId="2" fillId="40" borderId="13" xfId="53" applyFont="1" applyFill="1" applyBorder="1" applyAlignment="1">
      <alignment horizontal="center" vertical="center" wrapText="1"/>
      <protection/>
    </xf>
    <xf numFmtId="0" fontId="2" fillId="40" borderId="13" xfId="0" applyFont="1" applyFill="1" applyBorder="1" applyAlignment="1">
      <alignment/>
    </xf>
    <xf numFmtId="0" fontId="2" fillId="40" borderId="13" xfId="0" applyFont="1" applyFill="1" applyBorder="1" applyAlignment="1">
      <alignment vertical="top" wrapText="1"/>
    </xf>
    <xf numFmtId="0" fontId="2" fillId="4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7" fillId="45" borderId="10" xfId="0" applyFont="1" applyFill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2" fillId="42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 vertical="top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41" borderId="10" xfId="0" applyFill="1" applyBorder="1" applyAlignment="1">
      <alignment horizontal="left" vertical="center" wrapText="1"/>
    </xf>
    <xf numFmtId="166" fontId="2" fillId="40" borderId="25" xfId="0" applyNumberFormat="1" applyFont="1" applyFill="1" applyBorder="1" applyAlignment="1">
      <alignment horizontal="center" vertical="center"/>
    </xf>
    <xf numFmtId="165" fontId="2" fillId="40" borderId="13" xfId="0" applyNumberFormat="1" applyFont="1" applyFill="1" applyBorder="1" applyAlignment="1">
      <alignment horizontal="center" vertical="center" wrapText="1"/>
    </xf>
    <xf numFmtId="169" fontId="2" fillId="40" borderId="25" xfId="0" applyNumberFormat="1" applyFont="1" applyFill="1" applyBorder="1" applyAlignment="1">
      <alignment horizontal="center" vertical="center"/>
    </xf>
    <xf numFmtId="3" fontId="2" fillId="39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165" fontId="53" fillId="33" borderId="10" xfId="0" applyNumberFormat="1" applyFont="1" applyFill="1" applyBorder="1" applyAlignment="1">
      <alignment horizontal="center" vertical="center" wrapText="1"/>
    </xf>
    <xf numFmtId="165" fontId="53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5" fontId="51" fillId="0" borderId="10" xfId="0" applyNumberFormat="1" applyFont="1" applyFill="1" applyBorder="1" applyAlignment="1">
      <alignment horizontal="center" vertical="center" wrapText="1"/>
    </xf>
    <xf numFmtId="165" fontId="51" fillId="0" borderId="11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165" fontId="51" fillId="0" borderId="15" xfId="0" applyNumberFormat="1" applyFont="1" applyFill="1" applyBorder="1" applyAlignment="1">
      <alignment horizontal="center" vertical="center" wrapText="1"/>
    </xf>
    <xf numFmtId="165" fontId="53" fillId="36" borderId="10" xfId="0" applyNumberFormat="1" applyFont="1" applyFill="1" applyBorder="1" applyAlignment="1">
      <alignment horizontal="center" vertical="center" wrapText="1"/>
    </xf>
    <xf numFmtId="165" fontId="51" fillId="37" borderId="10" xfId="0" applyNumberFormat="1" applyFont="1" applyFill="1" applyBorder="1" applyAlignment="1">
      <alignment horizontal="center" vertical="center" wrapText="1"/>
    </xf>
    <xf numFmtId="165" fontId="51" fillId="38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>
      <alignment horizontal="center" vertical="center" wrapText="1"/>
    </xf>
    <xf numFmtId="165" fontId="51" fillId="39" borderId="10" xfId="0" applyNumberFormat="1" applyFont="1" applyFill="1" applyBorder="1" applyAlignment="1">
      <alignment horizontal="center" vertical="center" wrapText="1"/>
    </xf>
    <xf numFmtId="165" fontId="51" fillId="40" borderId="10" xfId="0" applyNumberFormat="1" applyFont="1" applyFill="1" applyBorder="1" applyAlignment="1">
      <alignment horizontal="center" vertical="center" wrapText="1"/>
    </xf>
    <xf numFmtId="165" fontId="51" fillId="41" borderId="10" xfId="0" applyNumberFormat="1" applyFont="1" applyFill="1" applyBorder="1" applyAlignment="1">
      <alignment horizontal="center" vertical="center" wrapText="1"/>
    </xf>
    <xf numFmtId="164" fontId="51" fillId="0" borderId="13" xfId="0" applyNumberFormat="1" applyFont="1" applyFill="1" applyBorder="1" applyAlignment="1">
      <alignment horizontal="center" vertical="center" wrapText="1"/>
    </xf>
    <xf numFmtId="165" fontId="51" fillId="38" borderId="15" xfId="0" applyNumberFormat="1" applyFont="1" applyFill="1" applyBorder="1" applyAlignment="1">
      <alignment horizontal="center" vertical="center" wrapText="1"/>
    </xf>
    <xf numFmtId="165" fontId="51" fillId="35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3" fontId="51" fillId="40" borderId="10" xfId="53" applyNumberFormat="1" applyFont="1" applyFill="1" applyBorder="1" applyAlignment="1">
      <alignment horizontal="center" vertical="center" wrapText="1"/>
      <protection/>
    </xf>
    <xf numFmtId="3" fontId="51" fillId="0" borderId="10" xfId="53" applyNumberFormat="1" applyFont="1" applyFill="1" applyBorder="1" applyAlignment="1">
      <alignment horizontal="center" vertical="center" wrapText="1"/>
      <protection/>
    </xf>
    <xf numFmtId="165" fontId="51" fillId="0" borderId="10" xfId="53" applyNumberFormat="1" applyFont="1" applyFill="1" applyBorder="1" applyAlignment="1">
      <alignment horizontal="center" vertical="center" wrapText="1"/>
      <protection/>
    </xf>
    <xf numFmtId="165" fontId="51" fillId="39" borderId="10" xfId="53" applyNumberFormat="1" applyFont="1" applyFill="1" applyBorder="1" applyAlignment="1">
      <alignment horizontal="center" vertical="center" wrapText="1"/>
      <protection/>
    </xf>
    <xf numFmtId="1" fontId="51" fillId="0" borderId="10" xfId="0" applyNumberFormat="1" applyFont="1" applyFill="1" applyBorder="1" applyAlignment="1">
      <alignment horizontal="center" vertical="center" wrapText="1"/>
    </xf>
    <xf numFmtId="165" fontId="51" fillId="41" borderId="11" xfId="0" applyNumberFormat="1" applyFont="1" applyFill="1" applyBorder="1" applyAlignment="1">
      <alignment horizontal="center" vertical="center" wrapText="1"/>
    </xf>
    <xf numFmtId="1" fontId="51" fillId="0" borderId="13" xfId="0" applyNumberFormat="1" applyFont="1" applyFill="1" applyBorder="1" applyAlignment="1">
      <alignment horizontal="center" vertical="center"/>
    </xf>
    <xf numFmtId="165" fontId="51" fillId="38" borderId="13" xfId="0" applyNumberFormat="1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horizontal="center" vertical="center" wrapText="1"/>
    </xf>
    <xf numFmtId="165" fontId="51" fillId="41" borderId="10" xfId="0" applyNumberFormat="1" applyFont="1" applyFill="1" applyBorder="1" applyAlignment="1" applyProtection="1">
      <alignment horizontal="center" vertical="center" wrapText="1"/>
      <protection/>
    </xf>
    <xf numFmtId="164" fontId="51" fillId="0" borderId="10" xfId="0" applyNumberFormat="1" applyFont="1" applyFill="1" applyBorder="1" applyAlignment="1">
      <alignment horizontal="center" vertical="center"/>
    </xf>
    <xf numFmtId="165" fontId="51" fillId="39" borderId="12" xfId="0" applyNumberFormat="1" applyFont="1" applyFill="1" applyBorder="1" applyAlignment="1">
      <alignment horizontal="center" vertical="center" wrapText="1"/>
    </xf>
    <xf numFmtId="165" fontId="51" fillId="40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3" fontId="51" fillId="35" borderId="15" xfId="0" applyNumberFormat="1" applyFont="1" applyFill="1" applyBorder="1" applyAlignment="1">
      <alignment horizontal="center" vertical="center" wrapText="1"/>
    </xf>
    <xf numFmtId="3" fontId="51" fillId="35" borderId="10" xfId="0" applyNumberFormat="1" applyFont="1" applyFill="1" applyBorder="1" applyAlignment="1">
      <alignment horizontal="center" vertical="center" wrapText="1"/>
    </xf>
    <xf numFmtId="0" fontId="51" fillId="0" borderId="10" xfId="53" applyFont="1" applyFill="1" applyBorder="1" applyAlignment="1">
      <alignment horizontal="center" vertical="center" wrapText="1"/>
      <protection/>
    </xf>
    <xf numFmtId="164" fontId="51" fillId="4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/>
    </xf>
    <xf numFmtId="0" fontId="51" fillId="4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165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65" fontId="2" fillId="47" borderId="10" xfId="0" applyNumberFormat="1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165" fontId="2" fillId="48" borderId="10" xfId="0" applyNumberFormat="1" applyFont="1" applyFill="1" applyBorder="1" applyAlignment="1">
      <alignment horizontal="center" vertical="center" wrapText="1"/>
    </xf>
    <xf numFmtId="164" fontId="2" fillId="48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48" borderId="10" xfId="0" applyFont="1" applyFill="1" applyBorder="1" applyAlignment="1">
      <alignment horizontal="center" vertical="center" wrapText="1"/>
    </xf>
    <xf numFmtId="0" fontId="0" fillId="4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40" borderId="0" xfId="0" applyFont="1" applyFill="1" applyAlignment="1">
      <alignment vertical="center" wrapText="1"/>
    </xf>
    <xf numFmtId="0" fontId="2" fillId="47" borderId="10" xfId="0" applyFont="1" applyFill="1" applyBorder="1" applyAlignment="1">
      <alignment vertical="center" wrapText="1"/>
    </xf>
    <xf numFmtId="0" fontId="2" fillId="49" borderId="10" xfId="0" applyFont="1" applyFill="1" applyBorder="1" applyAlignment="1">
      <alignment horizontal="center" vertical="center" wrapText="1"/>
    </xf>
    <xf numFmtId="165" fontId="51" fillId="47" borderId="10" xfId="0" applyNumberFormat="1" applyFont="1" applyFill="1" applyBorder="1" applyAlignment="1">
      <alignment horizontal="center" vertical="center" wrapText="1"/>
    </xf>
    <xf numFmtId="168" fontId="2" fillId="40" borderId="25" xfId="0" applyNumberFormat="1" applyFont="1" applyFill="1" applyBorder="1" applyAlignment="1">
      <alignment horizontal="center" vertical="center"/>
    </xf>
    <xf numFmtId="165" fontId="51" fillId="49" borderId="10" xfId="0" applyNumberFormat="1" applyFont="1" applyFill="1" applyBorder="1" applyAlignment="1">
      <alignment horizontal="center" vertical="center" wrapText="1"/>
    </xf>
    <xf numFmtId="0" fontId="7" fillId="50" borderId="10" xfId="0" applyFont="1" applyFill="1" applyBorder="1" applyAlignment="1">
      <alignment vertical="center" wrapText="1"/>
    </xf>
    <xf numFmtId="0" fontId="7" fillId="50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68" fontId="53" fillId="50" borderId="10" xfId="0" applyNumberFormat="1" applyFont="1" applyFill="1" applyBorder="1" applyAlignment="1">
      <alignment horizontal="center" vertical="center" wrapText="1"/>
    </xf>
    <xf numFmtId="165" fontId="7" fillId="50" borderId="10" xfId="0" applyNumberFormat="1" applyFont="1" applyFill="1" applyBorder="1" applyAlignment="1">
      <alignment horizontal="center" vertical="center" wrapText="1"/>
    </xf>
    <xf numFmtId="168" fontId="7" fillId="50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165" fontId="51" fillId="7" borderId="10" xfId="0" applyNumberFormat="1" applyFont="1" applyFill="1" applyBorder="1" applyAlignment="1">
      <alignment horizontal="center" vertical="center" wrapText="1"/>
    </xf>
    <xf numFmtId="165" fontId="2" fillId="7" borderId="10" xfId="0" applyNumberFormat="1" applyFont="1" applyFill="1" applyBorder="1" applyAlignment="1">
      <alignment horizontal="center" vertical="center" wrapText="1"/>
    </xf>
    <xf numFmtId="165" fontId="53" fillId="50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165" fontId="51" fillId="50" borderId="10" xfId="0" applyNumberFormat="1" applyFont="1" applyFill="1" applyBorder="1" applyAlignment="1">
      <alignment horizontal="center" vertical="center" wrapText="1"/>
    </xf>
    <xf numFmtId="165" fontId="2" fillId="50" borderId="10" xfId="0" applyNumberFormat="1" applyFont="1" applyFill="1" applyBorder="1" applyAlignment="1">
      <alignment horizontal="center" vertical="center" wrapText="1"/>
    </xf>
    <xf numFmtId="165" fontId="51" fillId="51" borderId="10" xfId="0" applyNumberFormat="1" applyFont="1" applyFill="1" applyBorder="1" applyAlignment="1">
      <alignment horizontal="center" vertical="center" wrapText="1"/>
    </xf>
    <xf numFmtId="165" fontId="2" fillId="51" borderId="10" xfId="0" applyNumberFormat="1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52" borderId="10" xfId="0" applyFont="1" applyFill="1" applyBorder="1" applyAlignment="1">
      <alignment horizontal="center" vertical="center" wrapText="1"/>
    </xf>
    <xf numFmtId="0" fontId="7" fillId="52" borderId="10" xfId="0" applyFont="1" applyFill="1" applyBorder="1" applyAlignment="1">
      <alignment vertical="center" wrapText="1"/>
    </xf>
    <xf numFmtId="165" fontId="53" fillId="52" borderId="10" xfId="0" applyNumberFormat="1" applyFont="1" applyFill="1" applyBorder="1" applyAlignment="1">
      <alignment horizontal="center" vertical="center" wrapText="1"/>
    </xf>
    <xf numFmtId="165" fontId="7" fillId="52" borderId="10" xfId="0" applyNumberFormat="1" applyFont="1" applyFill="1" applyBorder="1" applyAlignment="1">
      <alignment horizontal="center" vertical="center" wrapText="1"/>
    </xf>
    <xf numFmtId="0" fontId="7" fillId="53" borderId="10" xfId="0" applyFont="1" applyFill="1" applyBorder="1" applyAlignment="1">
      <alignment horizontal="center" vertical="center" wrapText="1"/>
    </xf>
    <xf numFmtId="165" fontId="7" fillId="53" borderId="10" xfId="0" applyNumberFormat="1" applyFont="1" applyFill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center" vertical="center" wrapText="1"/>
    </xf>
    <xf numFmtId="0" fontId="51" fillId="47" borderId="10" xfId="0" applyFont="1" applyFill="1" applyBorder="1" applyAlignment="1">
      <alignment vertical="center" wrapText="1"/>
    </xf>
    <xf numFmtId="168" fontId="2" fillId="41" borderId="25" xfId="0" applyNumberFormat="1" applyFont="1" applyFill="1" applyBorder="1" applyAlignment="1" applyProtection="1">
      <alignment horizontal="center" vertical="center" wrapText="1"/>
      <protection locked="0"/>
    </xf>
    <xf numFmtId="168" fontId="2" fillId="41" borderId="25" xfId="0" applyNumberFormat="1" applyFont="1" applyFill="1" applyBorder="1" applyAlignment="1" applyProtection="1">
      <alignment horizontal="center" vertical="center"/>
      <protection locked="0"/>
    </xf>
    <xf numFmtId="0" fontId="2" fillId="49" borderId="10" xfId="0" applyFont="1" applyFill="1" applyBorder="1" applyAlignment="1">
      <alignment vertical="center" wrapText="1"/>
    </xf>
    <xf numFmtId="0" fontId="2" fillId="50" borderId="10" xfId="0" applyNumberFormat="1" applyFont="1" applyFill="1" applyBorder="1" applyAlignment="1">
      <alignment horizontal="center" vertical="center" wrapText="1"/>
    </xf>
    <xf numFmtId="165" fontId="53" fillId="51" borderId="10" xfId="0" applyNumberFormat="1" applyFont="1" applyFill="1" applyBorder="1" applyAlignment="1">
      <alignment horizontal="center" vertical="center" wrapText="1"/>
    </xf>
    <xf numFmtId="165" fontId="7" fillId="51" borderId="10" xfId="0" applyNumberFormat="1" applyFont="1" applyFill="1" applyBorder="1" applyAlignment="1">
      <alignment horizontal="center" vertical="center" wrapText="1"/>
    </xf>
    <xf numFmtId="0" fontId="7" fillId="51" borderId="10" xfId="0" applyFont="1" applyFill="1" applyBorder="1" applyAlignment="1">
      <alignment horizontal="center" vertical="center" wrapText="1"/>
    </xf>
    <xf numFmtId="165" fontId="7" fillId="7" borderId="10" xfId="0" applyNumberFormat="1" applyFont="1" applyFill="1" applyBorder="1" applyAlignment="1">
      <alignment horizontal="center" vertical="center" wrapText="1"/>
    </xf>
    <xf numFmtId="164" fontId="51" fillId="40" borderId="10" xfId="53" applyNumberFormat="1" applyFont="1" applyFill="1" applyBorder="1" applyAlignment="1">
      <alignment horizontal="center" vertical="center" wrapText="1"/>
      <protection/>
    </xf>
    <xf numFmtId="164" fontId="2" fillId="40" borderId="10" xfId="53" applyNumberFormat="1" applyFont="1" applyFill="1" applyBorder="1" applyAlignment="1">
      <alignment horizontal="center" vertical="center" wrapText="1"/>
      <protection/>
    </xf>
    <xf numFmtId="165" fontId="53" fillId="7" borderId="10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vertical="center" wrapText="1"/>
    </xf>
    <xf numFmtId="3" fontId="2" fillId="50" borderId="10" xfId="0" applyNumberFormat="1" applyFont="1" applyFill="1" applyBorder="1" applyAlignment="1">
      <alignment horizontal="center" vertical="center" wrapText="1"/>
    </xf>
    <xf numFmtId="0" fontId="7" fillId="52" borderId="0" xfId="0" applyFont="1" applyFill="1" applyAlignment="1">
      <alignment vertical="top" wrapText="1"/>
    </xf>
    <xf numFmtId="0" fontId="53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2" fillId="48" borderId="10" xfId="0" applyFont="1" applyFill="1" applyBorder="1" applyAlignment="1">
      <alignment vertical="top" wrapText="1"/>
    </xf>
    <xf numFmtId="0" fontId="51" fillId="47" borderId="10" xfId="0" applyFont="1" applyFill="1" applyBorder="1" applyAlignment="1">
      <alignment horizontal="center" vertical="center" wrapText="1"/>
    </xf>
    <xf numFmtId="165" fontId="2" fillId="49" borderId="10" xfId="0" applyNumberFormat="1" applyFont="1" applyFill="1" applyBorder="1" applyAlignment="1">
      <alignment horizontal="center" vertical="center" wrapText="1"/>
    </xf>
    <xf numFmtId="0" fontId="2" fillId="47" borderId="10" xfId="53" applyFont="1" applyFill="1" applyBorder="1" applyAlignment="1">
      <alignment vertical="center" wrapText="1"/>
      <protection/>
    </xf>
    <xf numFmtId="0" fontId="2" fillId="47" borderId="10" xfId="53" applyFont="1" applyFill="1" applyBorder="1" applyAlignment="1">
      <alignment horizontal="center" vertical="center" wrapText="1"/>
      <protection/>
    </xf>
    <xf numFmtId="0" fontId="0" fillId="52" borderId="0" xfId="0" applyFont="1" applyFill="1" applyBorder="1" applyAlignment="1">
      <alignment vertical="top" wrapText="1"/>
    </xf>
    <xf numFmtId="3" fontId="2" fillId="52" borderId="1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vertical="top" wrapText="1"/>
    </xf>
    <xf numFmtId="165" fontId="51" fillId="47" borderId="13" xfId="0" applyNumberFormat="1" applyFont="1" applyFill="1" applyBorder="1" applyAlignment="1">
      <alignment horizontal="center" vertical="center" wrapText="1"/>
    </xf>
    <xf numFmtId="165" fontId="2" fillId="47" borderId="13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top" wrapText="1"/>
    </xf>
    <xf numFmtId="165" fontId="2" fillId="54" borderId="10" xfId="0" applyNumberFormat="1" applyFont="1" applyFill="1" applyBorder="1" applyAlignment="1">
      <alignment horizontal="center" vertical="center" wrapText="1"/>
    </xf>
    <xf numFmtId="165" fontId="2" fillId="52" borderId="10" xfId="0" applyNumberFormat="1" applyFont="1" applyFill="1" applyBorder="1" applyAlignment="1">
      <alignment horizontal="center" vertical="center" wrapText="1"/>
    </xf>
    <xf numFmtId="164" fontId="2" fillId="52" borderId="10" xfId="0" applyNumberFormat="1" applyFont="1" applyFill="1" applyBorder="1" applyAlignment="1">
      <alignment horizontal="center" vertical="center" wrapText="1"/>
    </xf>
    <xf numFmtId="164" fontId="2" fillId="52" borderId="10" xfId="53" applyNumberFormat="1" applyFont="1" applyFill="1" applyBorder="1" applyAlignment="1">
      <alignment horizontal="center" vertical="center" wrapText="1"/>
      <protection/>
    </xf>
    <xf numFmtId="3" fontId="2" fillId="52" borderId="10" xfId="53" applyNumberFormat="1" applyFont="1" applyFill="1" applyBorder="1" applyAlignment="1">
      <alignment horizontal="center" vertical="center" wrapText="1"/>
      <protection/>
    </xf>
    <xf numFmtId="0" fontId="2" fillId="54" borderId="10" xfId="0" applyFont="1" applyFill="1" applyBorder="1" applyAlignment="1">
      <alignment vertical="center" wrapText="1"/>
    </xf>
    <xf numFmtId="0" fontId="2" fillId="52" borderId="10" xfId="0" applyFont="1" applyFill="1" applyBorder="1" applyAlignment="1">
      <alignment vertical="center" wrapText="1"/>
    </xf>
    <xf numFmtId="0" fontId="2" fillId="52" borderId="10" xfId="0" applyFont="1" applyFill="1" applyBorder="1" applyAlignment="1">
      <alignment horizontal="center" vertical="center" wrapText="1"/>
    </xf>
    <xf numFmtId="3" fontId="2" fillId="55" borderId="10" xfId="0" applyNumberFormat="1" applyFont="1" applyFill="1" applyBorder="1" applyAlignment="1">
      <alignment horizontal="center" vertical="center" wrapText="1"/>
    </xf>
    <xf numFmtId="164" fontId="51" fillId="52" borderId="10" xfId="0" applyNumberFormat="1" applyFont="1" applyFill="1" applyBorder="1" applyAlignment="1">
      <alignment horizontal="center" vertical="center" wrapText="1"/>
    </xf>
    <xf numFmtId="164" fontId="2" fillId="53" borderId="10" xfId="0" applyNumberFormat="1" applyFont="1" applyFill="1" applyBorder="1" applyAlignment="1">
      <alignment horizontal="center" vertical="center" wrapText="1"/>
    </xf>
    <xf numFmtId="165" fontId="51" fillId="52" borderId="10" xfId="0" applyNumberFormat="1" applyFont="1" applyFill="1" applyBorder="1" applyAlignment="1">
      <alignment horizontal="center" vertical="center" wrapText="1"/>
    </xf>
    <xf numFmtId="165" fontId="2" fillId="56" borderId="10" xfId="0" applyNumberFormat="1" applyFont="1" applyFill="1" applyBorder="1" applyAlignment="1">
      <alignment horizontal="center" vertical="center" wrapText="1"/>
    </xf>
    <xf numFmtId="3" fontId="2" fillId="56" borderId="10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5" fontId="1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676"/>
  <sheetViews>
    <sheetView tabSelected="1" zoomScale="80" zoomScaleNormal="80" zoomScaleSheetLayoutView="100" workbookViewId="0" topLeftCell="A1">
      <selection activeCell="L2" sqref="L2:P2"/>
    </sheetView>
  </sheetViews>
  <sheetFormatPr defaultColWidth="9.33203125" defaultRowHeight="12.75"/>
  <cols>
    <col min="1" max="4" width="3.33203125" style="64" customWidth="1"/>
    <col min="5" max="5" width="6.5" style="64" customWidth="1"/>
    <col min="6" max="7" width="4.5" style="64" customWidth="1"/>
    <col min="8" max="8" width="14.66015625" style="179" customWidth="1"/>
    <col min="9" max="9" width="49.5" style="64" customWidth="1"/>
    <col min="10" max="10" width="13" style="64" customWidth="1"/>
    <col min="11" max="11" width="16.33203125" style="232" customWidth="1"/>
    <col min="12" max="12" width="15.33203125" style="179" customWidth="1"/>
    <col min="13" max="14" width="13.66015625" style="179" customWidth="1"/>
    <col min="15" max="15" width="15" style="179" customWidth="1"/>
    <col min="16" max="16" width="14.66015625" style="180" customWidth="1"/>
    <col min="17" max="17" width="9.33203125" style="3" customWidth="1"/>
    <col min="18" max="18" width="18.33203125" style="3" customWidth="1"/>
    <col min="19" max="63" width="9.33203125" style="3" customWidth="1"/>
    <col min="64" max="16384" width="9.33203125" style="4" customWidth="1"/>
  </cols>
  <sheetData>
    <row r="1" spans="1:16" ht="6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87"/>
      <c r="L1" s="2"/>
      <c r="M1" s="2"/>
      <c r="N1" s="2"/>
      <c r="O1" s="2"/>
      <c r="P1" s="2"/>
    </row>
    <row r="2" spans="1:63" s="10" customFormat="1" ht="134.25" customHeight="1">
      <c r="A2" s="5"/>
      <c r="B2" s="5"/>
      <c r="C2" s="5"/>
      <c r="D2" s="5"/>
      <c r="E2" s="5"/>
      <c r="F2" s="6"/>
      <c r="G2" s="5"/>
      <c r="H2" s="5"/>
      <c r="I2" s="7"/>
      <c r="J2" s="8"/>
      <c r="K2" s="188"/>
      <c r="L2" s="323" t="s">
        <v>470</v>
      </c>
      <c r="M2" s="323"/>
      <c r="N2" s="323"/>
      <c r="O2" s="323"/>
      <c r="P2" s="32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3" s="10" customFormat="1" ht="46.5" customHeight="1">
      <c r="A3" s="324" t="s">
        <v>72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s="12" customFormat="1" ht="27.75" customHeight="1">
      <c r="A4" s="325" t="s">
        <v>73</v>
      </c>
      <c r="B4" s="325"/>
      <c r="C4" s="325"/>
      <c r="D4" s="325"/>
      <c r="E4" s="325"/>
      <c r="F4" s="325"/>
      <c r="G4" s="325"/>
      <c r="H4" s="325"/>
      <c r="I4" s="325"/>
      <c r="J4" s="325"/>
      <c r="K4" s="326"/>
      <c r="L4" s="325"/>
      <c r="M4" s="325"/>
      <c r="N4" s="325"/>
      <c r="O4" s="325"/>
      <c r="P4" s="325"/>
      <c r="Q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16" ht="42.75" customHeight="1">
      <c r="A5" s="317" t="s">
        <v>74</v>
      </c>
      <c r="B5" s="317"/>
      <c r="C5" s="317"/>
      <c r="D5" s="317"/>
      <c r="E5" s="317"/>
      <c r="F5" s="317"/>
      <c r="G5" s="317"/>
      <c r="H5" s="327" t="s">
        <v>75</v>
      </c>
      <c r="I5" s="317" t="s">
        <v>76</v>
      </c>
      <c r="J5" s="317" t="s">
        <v>77</v>
      </c>
      <c r="K5" s="318" t="s">
        <v>78</v>
      </c>
      <c r="L5" s="319"/>
      <c r="M5" s="319"/>
      <c r="N5" s="320"/>
      <c r="O5" s="317" t="s">
        <v>79</v>
      </c>
      <c r="P5" s="317"/>
    </row>
    <row r="6" spans="1:16" ht="24.75" customHeight="1">
      <c r="A6" s="328" t="s">
        <v>80</v>
      </c>
      <c r="B6" s="328"/>
      <c r="C6" s="328" t="s">
        <v>81</v>
      </c>
      <c r="D6" s="317" t="s">
        <v>82</v>
      </c>
      <c r="E6" s="317"/>
      <c r="F6" s="317"/>
      <c r="G6" s="317"/>
      <c r="H6" s="327"/>
      <c r="I6" s="317"/>
      <c r="J6" s="317"/>
      <c r="K6" s="330" t="s">
        <v>83</v>
      </c>
      <c r="L6" s="329">
        <v>2015</v>
      </c>
      <c r="M6" s="322">
        <v>2016</v>
      </c>
      <c r="N6" s="322">
        <v>2017</v>
      </c>
      <c r="O6" s="317" t="s">
        <v>84</v>
      </c>
      <c r="P6" s="317" t="s">
        <v>85</v>
      </c>
    </row>
    <row r="7" spans="1:18" ht="113.25" customHeight="1">
      <c r="A7" s="328"/>
      <c r="B7" s="328"/>
      <c r="C7" s="328" t="s">
        <v>86</v>
      </c>
      <c r="D7" s="16" t="s">
        <v>87</v>
      </c>
      <c r="E7" s="16" t="s">
        <v>88</v>
      </c>
      <c r="F7" s="331" t="s">
        <v>89</v>
      </c>
      <c r="G7" s="331"/>
      <c r="H7" s="15" t="s">
        <v>90</v>
      </c>
      <c r="I7" s="317"/>
      <c r="J7" s="317"/>
      <c r="K7" s="330" t="s">
        <v>86</v>
      </c>
      <c r="L7" s="329"/>
      <c r="M7" s="322"/>
      <c r="N7" s="322"/>
      <c r="O7" s="317"/>
      <c r="P7" s="317"/>
      <c r="R7" s="313" t="s">
        <v>466</v>
      </c>
    </row>
    <row r="8" spans="1:18" ht="15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89">
        <v>11</v>
      </c>
      <c r="L8" s="13">
        <v>12</v>
      </c>
      <c r="M8" s="286">
        <v>13</v>
      </c>
      <c r="N8" s="13">
        <v>14</v>
      </c>
      <c r="O8" s="286">
        <v>15</v>
      </c>
      <c r="P8" s="13">
        <v>16</v>
      </c>
      <c r="R8" s="314" t="s">
        <v>467</v>
      </c>
    </row>
    <row r="9" spans="1:63" s="21" customFormat="1" ht="25.5">
      <c r="A9" s="17" t="s">
        <v>91</v>
      </c>
      <c r="B9" s="17">
        <v>1</v>
      </c>
      <c r="C9" s="17" t="s">
        <v>92</v>
      </c>
      <c r="D9" s="17" t="s">
        <v>92</v>
      </c>
      <c r="E9" s="17" t="s">
        <v>92</v>
      </c>
      <c r="F9" s="17" t="s">
        <v>92</v>
      </c>
      <c r="G9" s="17" t="s">
        <v>92</v>
      </c>
      <c r="H9" s="17"/>
      <c r="I9" s="18" t="s">
        <v>93</v>
      </c>
      <c r="J9" s="17" t="s">
        <v>94</v>
      </c>
      <c r="K9" s="190">
        <f>K10+K11+K12</f>
        <v>2929147.3</v>
      </c>
      <c r="L9" s="267">
        <f>L10+L11+L12</f>
        <v>2923361.3</v>
      </c>
      <c r="M9" s="19">
        <f>M10+M11+M12</f>
        <v>2361110</v>
      </c>
      <c r="N9" s="19">
        <f>N10+N11+N12</f>
        <v>3302629.7</v>
      </c>
      <c r="O9" s="19">
        <f>O10+O11+O12</f>
        <v>11516248.3</v>
      </c>
      <c r="P9" s="268">
        <v>2017</v>
      </c>
      <c r="Q9" s="20"/>
      <c r="R9" s="315">
        <f aca="true" t="shared" si="0" ref="R9:R23">K9+L9+M9</f>
        <v>8213618.6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s="21" customFormat="1" ht="15.75">
      <c r="A10" s="22" t="s">
        <v>86</v>
      </c>
      <c r="B10" s="22" t="s">
        <v>86</v>
      </c>
      <c r="C10" s="22" t="s">
        <v>86</v>
      </c>
      <c r="D10" s="22" t="s">
        <v>86</v>
      </c>
      <c r="E10" s="22" t="s">
        <v>86</v>
      </c>
      <c r="F10" s="22" t="s">
        <v>86</v>
      </c>
      <c r="G10" s="22" t="s">
        <v>86</v>
      </c>
      <c r="H10" s="22">
        <v>3</v>
      </c>
      <c r="I10" s="23" t="s">
        <v>95</v>
      </c>
      <c r="J10" s="22" t="s">
        <v>94</v>
      </c>
      <c r="K10" s="191">
        <f>K22+K210+K323+K405+K437+K504+K518</f>
        <v>1054730.6</v>
      </c>
      <c r="L10" s="24">
        <f>L22+L210+L323+L405+L437+L504+L518</f>
        <v>966250.5</v>
      </c>
      <c r="M10" s="24">
        <f>M22+M210+M323+M405+M437+M504+M518</f>
        <v>1255572.6</v>
      </c>
      <c r="N10" s="24">
        <f>N22+N210+N323+N405+N437+N504+N518</f>
        <v>1365043.1</v>
      </c>
      <c r="O10" s="24">
        <f>O22+O210+O323+O405+O437+O504+O518</f>
        <v>4641596.8</v>
      </c>
      <c r="P10" s="22">
        <v>2017</v>
      </c>
      <c r="Q10" s="20"/>
      <c r="R10" s="315">
        <f t="shared" si="0"/>
        <v>3276553.7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s="21" customFormat="1" ht="15.75">
      <c r="A11" s="22" t="s">
        <v>86</v>
      </c>
      <c r="B11" s="22" t="s">
        <v>86</v>
      </c>
      <c r="C11" s="22" t="s">
        <v>86</v>
      </c>
      <c r="D11" s="22" t="s">
        <v>86</v>
      </c>
      <c r="E11" s="22" t="s">
        <v>86</v>
      </c>
      <c r="F11" s="22" t="s">
        <v>86</v>
      </c>
      <c r="G11" s="22" t="s">
        <v>86</v>
      </c>
      <c r="H11" s="22">
        <v>2</v>
      </c>
      <c r="I11" s="23" t="s">
        <v>96</v>
      </c>
      <c r="J11" s="22" t="s">
        <v>94</v>
      </c>
      <c r="K11" s="191">
        <f>K23+K211+K406+K438+K505</f>
        <v>1872459.3</v>
      </c>
      <c r="L11" s="24">
        <f>L23+L211+L406+L438+L505</f>
        <v>1957110.8</v>
      </c>
      <c r="M11" s="24">
        <f>M23+M211+M406+M438+M505</f>
        <v>1105537.4</v>
      </c>
      <c r="N11" s="24">
        <f>N23+N211+N406+N438+N505</f>
        <v>1937586.6</v>
      </c>
      <c r="O11" s="24">
        <f>O23+O211+O406+O438+O505</f>
        <v>6872694.1</v>
      </c>
      <c r="P11" s="22">
        <v>2017</v>
      </c>
      <c r="Q11" s="20"/>
      <c r="R11" s="315">
        <f t="shared" si="0"/>
        <v>4935107.5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63" s="21" customFormat="1" ht="15.75">
      <c r="A12" s="22"/>
      <c r="B12" s="22"/>
      <c r="C12" s="22"/>
      <c r="D12" s="22"/>
      <c r="E12" s="22"/>
      <c r="F12" s="22"/>
      <c r="G12" s="22"/>
      <c r="H12" s="22">
        <v>1</v>
      </c>
      <c r="I12" s="23" t="s">
        <v>97</v>
      </c>
      <c r="J12" s="22" t="s">
        <v>94</v>
      </c>
      <c r="K12" s="191">
        <f>K407</f>
        <v>1957.4</v>
      </c>
      <c r="L12" s="24">
        <f>L407</f>
        <v>0</v>
      </c>
      <c r="M12" s="24">
        <f>M407</f>
        <v>0</v>
      </c>
      <c r="N12" s="24">
        <f>N407</f>
        <v>0</v>
      </c>
      <c r="O12" s="24">
        <f>O407</f>
        <v>1957.4</v>
      </c>
      <c r="P12" s="22">
        <v>2014</v>
      </c>
      <c r="Q12" s="20"/>
      <c r="R12" s="315">
        <f t="shared" si="0"/>
        <v>1957.4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18" ht="48.75" customHeight="1">
      <c r="A13" s="14" t="s">
        <v>91</v>
      </c>
      <c r="B13" s="14">
        <v>1</v>
      </c>
      <c r="C13" s="14" t="s">
        <v>92</v>
      </c>
      <c r="D13" s="14" t="s">
        <v>98</v>
      </c>
      <c r="E13" s="14" t="s">
        <v>92</v>
      </c>
      <c r="F13" s="14" t="s">
        <v>92</v>
      </c>
      <c r="G13" s="14" t="s">
        <v>92</v>
      </c>
      <c r="H13" s="14"/>
      <c r="I13" s="25" t="s">
        <v>99</v>
      </c>
      <c r="J13" s="14" t="s">
        <v>86</v>
      </c>
      <c r="K13" s="192" t="s">
        <v>86</v>
      </c>
      <c r="L13" s="14" t="s">
        <v>86</v>
      </c>
      <c r="M13" s="14" t="s">
        <v>86</v>
      </c>
      <c r="N13" s="26"/>
      <c r="O13" s="14" t="s">
        <v>86</v>
      </c>
      <c r="P13" s="14" t="s">
        <v>86</v>
      </c>
      <c r="R13" s="315"/>
    </row>
    <row r="14" spans="1:18" ht="38.25">
      <c r="A14" s="14" t="s">
        <v>91</v>
      </c>
      <c r="B14" s="14">
        <v>1</v>
      </c>
      <c r="C14" s="14" t="s">
        <v>92</v>
      </c>
      <c r="D14" s="14" t="s">
        <v>98</v>
      </c>
      <c r="E14" s="14" t="s">
        <v>92</v>
      </c>
      <c r="F14" s="14" t="s">
        <v>92</v>
      </c>
      <c r="G14" s="14" t="s">
        <v>92</v>
      </c>
      <c r="H14" s="14"/>
      <c r="I14" s="27" t="s">
        <v>100</v>
      </c>
      <c r="J14" s="14" t="s">
        <v>101</v>
      </c>
      <c r="K14" s="193">
        <v>100</v>
      </c>
      <c r="L14" s="28">
        <v>100</v>
      </c>
      <c r="M14" s="28">
        <v>100</v>
      </c>
      <c r="N14" s="29">
        <v>100</v>
      </c>
      <c r="O14" s="28">
        <v>100</v>
      </c>
      <c r="P14" s="14">
        <v>2017</v>
      </c>
      <c r="R14" s="315"/>
    </row>
    <row r="15" spans="1:18" ht="25.5">
      <c r="A15" s="14" t="s">
        <v>91</v>
      </c>
      <c r="B15" s="14">
        <v>1</v>
      </c>
      <c r="C15" s="14" t="s">
        <v>92</v>
      </c>
      <c r="D15" s="14" t="s">
        <v>98</v>
      </c>
      <c r="E15" s="14" t="s">
        <v>92</v>
      </c>
      <c r="F15" s="14" t="s">
        <v>92</v>
      </c>
      <c r="G15" s="14" t="s">
        <v>92</v>
      </c>
      <c r="H15" s="14"/>
      <c r="I15" s="27" t="s">
        <v>102</v>
      </c>
      <c r="J15" s="14" t="s">
        <v>101</v>
      </c>
      <c r="K15" s="193">
        <v>93.4</v>
      </c>
      <c r="L15" s="28">
        <v>93.5</v>
      </c>
      <c r="M15" s="28">
        <v>93.6</v>
      </c>
      <c r="N15" s="29">
        <v>93.7</v>
      </c>
      <c r="O15" s="28">
        <v>93.7</v>
      </c>
      <c r="P15" s="14">
        <v>2017</v>
      </c>
      <c r="R15" s="315"/>
    </row>
    <row r="16" spans="1:18" ht="48.75" customHeight="1">
      <c r="A16" s="14" t="s">
        <v>91</v>
      </c>
      <c r="B16" s="14">
        <v>1</v>
      </c>
      <c r="C16" s="14" t="s">
        <v>92</v>
      </c>
      <c r="D16" s="14" t="s">
        <v>98</v>
      </c>
      <c r="E16" s="14" t="s">
        <v>92</v>
      </c>
      <c r="F16" s="14" t="s">
        <v>92</v>
      </c>
      <c r="G16" s="14" t="s">
        <v>92</v>
      </c>
      <c r="H16" s="14"/>
      <c r="I16" s="27" t="s">
        <v>103</v>
      </c>
      <c r="J16" s="14" t="s">
        <v>101</v>
      </c>
      <c r="K16" s="193">
        <v>63</v>
      </c>
      <c r="L16" s="28">
        <v>64</v>
      </c>
      <c r="M16" s="28">
        <v>65</v>
      </c>
      <c r="N16" s="29">
        <v>67</v>
      </c>
      <c r="O16" s="28">
        <v>67</v>
      </c>
      <c r="P16" s="14">
        <v>2017</v>
      </c>
      <c r="R16" s="315"/>
    </row>
    <row r="17" spans="1:18" ht="63.75">
      <c r="A17" s="14" t="s">
        <v>91</v>
      </c>
      <c r="B17" s="14">
        <v>1</v>
      </c>
      <c r="C17" s="14" t="s">
        <v>92</v>
      </c>
      <c r="D17" s="14" t="s">
        <v>98</v>
      </c>
      <c r="E17" s="14" t="s">
        <v>92</v>
      </c>
      <c r="F17" s="14" t="s">
        <v>92</v>
      </c>
      <c r="G17" s="14" t="s">
        <v>92</v>
      </c>
      <c r="H17" s="14"/>
      <c r="I17" s="30" t="s">
        <v>104</v>
      </c>
      <c r="J17" s="14" t="s">
        <v>101</v>
      </c>
      <c r="K17" s="194">
        <v>75</v>
      </c>
      <c r="L17" s="31">
        <v>85</v>
      </c>
      <c r="M17" s="31">
        <v>95</v>
      </c>
      <c r="N17" s="32">
        <v>96</v>
      </c>
      <c r="O17" s="31">
        <v>96</v>
      </c>
      <c r="P17" s="14">
        <v>2017</v>
      </c>
      <c r="R17" s="315"/>
    </row>
    <row r="18" spans="1:18" ht="76.5">
      <c r="A18" s="14" t="s">
        <v>91</v>
      </c>
      <c r="B18" s="14">
        <v>1</v>
      </c>
      <c r="C18" s="14" t="s">
        <v>92</v>
      </c>
      <c r="D18" s="14" t="s">
        <v>98</v>
      </c>
      <c r="E18" s="14" t="s">
        <v>92</v>
      </c>
      <c r="F18" s="14" t="s">
        <v>92</v>
      </c>
      <c r="G18" s="14" t="s">
        <v>92</v>
      </c>
      <c r="H18" s="14"/>
      <c r="I18" s="30" t="s">
        <v>105</v>
      </c>
      <c r="J18" s="33" t="s">
        <v>101</v>
      </c>
      <c r="K18" s="195">
        <v>13.8</v>
      </c>
      <c r="L18" s="34">
        <v>17.2</v>
      </c>
      <c r="M18" s="34">
        <v>27.6</v>
      </c>
      <c r="N18" s="34">
        <v>44.8</v>
      </c>
      <c r="O18" s="35">
        <v>44.8</v>
      </c>
      <c r="P18" s="36">
        <v>2017</v>
      </c>
      <c r="R18" s="315"/>
    </row>
    <row r="19" spans="1:18" ht="76.5">
      <c r="A19" s="14" t="s">
        <v>91</v>
      </c>
      <c r="B19" s="14">
        <v>1</v>
      </c>
      <c r="C19" s="14" t="s">
        <v>92</v>
      </c>
      <c r="D19" s="14" t="s">
        <v>98</v>
      </c>
      <c r="E19" s="14" t="s">
        <v>92</v>
      </c>
      <c r="F19" s="14" t="s">
        <v>92</v>
      </c>
      <c r="G19" s="14" t="s">
        <v>92</v>
      </c>
      <c r="H19" s="14"/>
      <c r="I19" s="30" t="s">
        <v>106</v>
      </c>
      <c r="J19" s="14" t="s">
        <v>101</v>
      </c>
      <c r="K19" s="196">
        <v>95</v>
      </c>
      <c r="L19" s="37">
        <v>96</v>
      </c>
      <c r="M19" s="37">
        <v>98</v>
      </c>
      <c r="N19" s="38">
        <v>99</v>
      </c>
      <c r="O19" s="37">
        <v>99</v>
      </c>
      <c r="P19" s="14">
        <v>2017</v>
      </c>
      <c r="R19" s="315"/>
    </row>
    <row r="20" spans="1:18" ht="51">
      <c r="A20" s="14" t="s">
        <v>91</v>
      </c>
      <c r="B20" s="14">
        <v>1</v>
      </c>
      <c r="C20" s="14" t="s">
        <v>92</v>
      </c>
      <c r="D20" s="14" t="s">
        <v>98</v>
      </c>
      <c r="E20" s="14" t="s">
        <v>92</v>
      </c>
      <c r="F20" s="14" t="s">
        <v>92</v>
      </c>
      <c r="G20" s="14" t="s">
        <v>92</v>
      </c>
      <c r="H20" s="14"/>
      <c r="I20" s="30" t="s">
        <v>107</v>
      </c>
      <c r="J20" s="14" t="s">
        <v>101</v>
      </c>
      <c r="K20" s="193">
        <v>100</v>
      </c>
      <c r="L20" s="28">
        <v>100</v>
      </c>
      <c r="M20" s="28">
        <v>100</v>
      </c>
      <c r="N20" s="29">
        <v>100</v>
      </c>
      <c r="O20" s="28">
        <v>100</v>
      </c>
      <c r="P20" s="14">
        <v>2017</v>
      </c>
      <c r="R20" s="315"/>
    </row>
    <row r="21" spans="1:63" s="21" customFormat="1" ht="25.5">
      <c r="A21" s="264" t="s">
        <v>91</v>
      </c>
      <c r="B21" s="264">
        <v>1</v>
      </c>
      <c r="C21" s="264" t="s">
        <v>98</v>
      </c>
      <c r="D21" s="264" t="s">
        <v>92</v>
      </c>
      <c r="E21" s="264" t="s">
        <v>92</v>
      </c>
      <c r="F21" s="264" t="s">
        <v>92</v>
      </c>
      <c r="G21" s="264" t="s">
        <v>92</v>
      </c>
      <c r="H21" s="264"/>
      <c r="I21" s="265" t="s">
        <v>108</v>
      </c>
      <c r="J21" s="264" t="s">
        <v>94</v>
      </c>
      <c r="K21" s="266">
        <f>K22+K23</f>
        <v>2735849.4</v>
      </c>
      <c r="L21" s="267">
        <f>L22+L23</f>
        <v>2725801.3</v>
      </c>
      <c r="M21" s="267">
        <f>M22+M23</f>
        <v>2057603</v>
      </c>
      <c r="N21" s="267">
        <f>N22+N23</f>
        <v>2966595.5</v>
      </c>
      <c r="O21" s="267">
        <f>O22+O23</f>
        <v>10485849.2</v>
      </c>
      <c r="P21" s="264">
        <v>2017</v>
      </c>
      <c r="Q21" s="20"/>
      <c r="R21" s="315">
        <f t="shared" si="0"/>
        <v>7519253.7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18" ht="15.75">
      <c r="A22" s="13" t="s">
        <v>86</v>
      </c>
      <c r="B22" s="13" t="s">
        <v>86</v>
      </c>
      <c r="C22" s="13" t="s">
        <v>86</v>
      </c>
      <c r="D22" s="13" t="s">
        <v>86</v>
      </c>
      <c r="E22" s="13" t="s">
        <v>86</v>
      </c>
      <c r="F22" s="13" t="s">
        <v>86</v>
      </c>
      <c r="G22" s="13" t="s">
        <v>86</v>
      </c>
      <c r="H22" s="13">
        <v>3</v>
      </c>
      <c r="I22" s="39" t="s">
        <v>95</v>
      </c>
      <c r="J22" s="14" t="s">
        <v>94</v>
      </c>
      <c r="K22" s="193">
        <f aca="true" t="shared" si="1" ref="K22:O23">K25+K57+K79+K92+K111+K140+K170+K189+K201</f>
        <v>873308.7</v>
      </c>
      <c r="L22" s="28">
        <f t="shared" si="1"/>
        <v>770746.4</v>
      </c>
      <c r="M22" s="28">
        <f t="shared" si="1"/>
        <v>952066.1</v>
      </c>
      <c r="N22" s="28">
        <f t="shared" si="1"/>
        <v>1029009.7</v>
      </c>
      <c r="O22" s="28">
        <f t="shared" si="1"/>
        <v>3625130.9</v>
      </c>
      <c r="P22" s="14">
        <v>2017</v>
      </c>
      <c r="R22" s="315">
        <f t="shared" si="0"/>
        <v>2596121.2</v>
      </c>
    </row>
    <row r="23" spans="1:18" ht="15.75">
      <c r="A23" s="13" t="s">
        <v>86</v>
      </c>
      <c r="B23" s="13" t="s">
        <v>86</v>
      </c>
      <c r="C23" s="13" t="s">
        <v>86</v>
      </c>
      <c r="D23" s="13" t="s">
        <v>86</v>
      </c>
      <c r="E23" s="13" t="s">
        <v>86</v>
      </c>
      <c r="F23" s="13" t="s">
        <v>86</v>
      </c>
      <c r="G23" s="13" t="s">
        <v>86</v>
      </c>
      <c r="H23" s="41">
        <v>2</v>
      </c>
      <c r="I23" s="39" t="s">
        <v>96</v>
      </c>
      <c r="J23" s="14" t="s">
        <v>94</v>
      </c>
      <c r="K23" s="193">
        <f t="shared" si="1"/>
        <v>1862540.7</v>
      </c>
      <c r="L23" s="28">
        <f t="shared" si="1"/>
        <v>1955054.9</v>
      </c>
      <c r="M23" s="28">
        <f t="shared" si="1"/>
        <v>1105536.9</v>
      </c>
      <c r="N23" s="28">
        <f t="shared" si="1"/>
        <v>1937585.8</v>
      </c>
      <c r="O23" s="28">
        <f t="shared" si="1"/>
        <v>6860718.3</v>
      </c>
      <c r="P23" s="14">
        <v>2017</v>
      </c>
      <c r="R23" s="315">
        <f t="shared" si="0"/>
        <v>4923132.5</v>
      </c>
    </row>
    <row r="24" spans="1:63" s="21" customFormat="1" ht="25.5">
      <c r="A24" s="248" t="s">
        <v>91</v>
      </c>
      <c r="B24" s="248">
        <v>1</v>
      </c>
      <c r="C24" s="248" t="s">
        <v>98</v>
      </c>
      <c r="D24" s="248" t="s">
        <v>98</v>
      </c>
      <c r="E24" s="248" t="s">
        <v>98</v>
      </c>
      <c r="F24" s="248" t="s">
        <v>92</v>
      </c>
      <c r="G24" s="248" t="s">
        <v>92</v>
      </c>
      <c r="H24" s="263"/>
      <c r="I24" s="247" t="s">
        <v>109</v>
      </c>
      <c r="J24" s="248" t="s">
        <v>94</v>
      </c>
      <c r="K24" s="257">
        <f>K26+K25</f>
        <v>1283694.7</v>
      </c>
      <c r="L24" s="251">
        <f>L26+L25</f>
        <v>1282520</v>
      </c>
      <c r="M24" s="251">
        <f>M26+M25</f>
        <v>913237</v>
      </c>
      <c r="N24" s="251">
        <f>N26+N25</f>
        <v>1317238.7</v>
      </c>
      <c r="O24" s="251">
        <f>O26+O25</f>
        <v>4796690.4</v>
      </c>
      <c r="P24" s="248">
        <v>2017</v>
      </c>
      <c r="Q24" s="20"/>
      <c r="R24" s="315">
        <f>K24+L24+M24</f>
        <v>3479451.7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63" s="49" customFormat="1" ht="15.75">
      <c r="A25" s="248" t="s">
        <v>91</v>
      </c>
      <c r="B25" s="248">
        <v>1</v>
      </c>
      <c r="C25" s="249" t="s">
        <v>98</v>
      </c>
      <c r="D25" s="249" t="s">
        <v>98</v>
      </c>
      <c r="E25" s="249" t="s">
        <v>98</v>
      </c>
      <c r="F25" s="249" t="s">
        <v>92</v>
      </c>
      <c r="G25" s="249" t="s">
        <v>92</v>
      </c>
      <c r="H25" s="249">
        <v>3</v>
      </c>
      <c r="I25" s="253" t="s">
        <v>95</v>
      </c>
      <c r="J25" s="254" t="s">
        <v>94</v>
      </c>
      <c r="K25" s="255">
        <f>K32+K35+K37+K47+K50+K52</f>
        <v>361398.3</v>
      </c>
      <c r="L25" s="256">
        <f>L32+L35+L37+L47+L50+L52</f>
        <v>312242.9</v>
      </c>
      <c r="M25" s="256">
        <f>M32+M35+M37+M47+M50+M52</f>
        <v>367879.9</v>
      </c>
      <c r="N25" s="256">
        <f>N32+N35+N37+N47+N50+N52</f>
        <v>378064.4</v>
      </c>
      <c r="O25" s="256">
        <f>O32+O35+O37+O47+O50+O52</f>
        <v>1419585.5</v>
      </c>
      <c r="P25" s="254">
        <v>2017</v>
      </c>
      <c r="Q25" s="3"/>
      <c r="R25" s="315">
        <f>K25+L25+M25</f>
        <v>1041521.1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18" ht="15.75">
      <c r="A26" s="248" t="s">
        <v>91</v>
      </c>
      <c r="B26" s="248">
        <v>1</v>
      </c>
      <c r="C26" s="249" t="s">
        <v>98</v>
      </c>
      <c r="D26" s="249" t="s">
        <v>98</v>
      </c>
      <c r="E26" s="249" t="s">
        <v>98</v>
      </c>
      <c r="F26" s="249" t="s">
        <v>92</v>
      </c>
      <c r="G26" s="249" t="s">
        <v>92</v>
      </c>
      <c r="H26" s="249">
        <v>2</v>
      </c>
      <c r="I26" s="253" t="s">
        <v>96</v>
      </c>
      <c r="J26" s="254" t="s">
        <v>94</v>
      </c>
      <c r="K26" s="255">
        <f>K43+K39+K54</f>
        <v>922296.4</v>
      </c>
      <c r="L26" s="256">
        <f>L39+L41+L43+L45+L54</f>
        <v>970277.1</v>
      </c>
      <c r="M26" s="256">
        <f>M39+M41+M43+M45+M54</f>
        <v>545357.1</v>
      </c>
      <c r="N26" s="256">
        <f>N39+N41+N43+N45+N54</f>
        <v>939174.3</v>
      </c>
      <c r="O26" s="256">
        <f>O39+O41+O43+O45+O54</f>
        <v>3377104.9</v>
      </c>
      <c r="P26" s="254">
        <v>2017</v>
      </c>
      <c r="R26" s="315">
        <f>K26+L26+M26</f>
        <v>2437930.6</v>
      </c>
    </row>
    <row r="27" spans="1:18" ht="25.5">
      <c r="A27" s="14" t="s">
        <v>91</v>
      </c>
      <c r="B27" s="14">
        <v>1</v>
      </c>
      <c r="C27" s="14" t="s">
        <v>98</v>
      </c>
      <c r="D27" s="14" t="s">
        <v>98</v>
      </c>
      <c r="E27" s="14" t="s">
        <v>98</v>
      </c>
      <c r="F27" s="14" t="s">
        <v>92</v>
      </c>
      <c r="G27" s="14" t="s">
        <v>92</v>
      </c>
      <c r="H27" s="14"/>
      <c r="I27" s="30" t="s">
        <v>110</v>
      </c>
      <c r="J27" s="14" t="s">
        <v>101</v>
      </c>
      <c r="K27" s="193">
        <v>22</v>
      </c>
      <c r="L27" s="28">
        <v>23</v>
      </c>
      <c r="M27" s="28">
        <v>24</v>
      </c>
      <c r="N27" s="28">
        <v>25</v>
      </c>
      <c r="O27" s="28">
        <v>25</v>
      </c>
      <c r="P27" s="14">
        <v>2017</v>
      </c>
      <c r="R27" s="315"/>
    </row>
    <row r="28" spans="1:18" ht="63.75">
      <c r="A28" s="14" t="s">
        <v>91</v>
      </c>
      <c r="B28" s="14">
        <v>1</v>
      </c>
      <c r="C28" s="14" t="s">
        <v>98</v>
      </c>
      <c r="D28" s="14" t="s">
        <v>98</v>
      </c>
      <c r="E28" s="14" t="s">
        <v>98</v>
      </c>
      <c r="F28" s="14" t="s">
        <v>92</v>
      </c>
      <c r="G28" s="14" t="s">
        <v>92</v>
      </c>
      <c r="H28" s="14"/>
      <c r="I28" s="30" t="s">
        <v>111</v>
      </c>
      <c r="J28" s="14" t="s">
        <v>101</v>
      </c>
      <c r="K28" s="193">
        <v>5</v>
      </c>
      <c r="L28" s="28">
        <v>30</v>
      </c>
      <c r="M28" s="28">
        <v>60</v>
      </c>
      <c r="N28" s="28">
        <v>100</v>
      </c>
      <c r="O28" s="28">
        <v>100</v>
      </c>
      <c r="P28" s="14">
        <v>2017</v>
      </c>
      <c r="R28" s="315"/>
    </row>
    <row r="29" spans="1:18" ht="76.5">
      <c r="A29" s="14" t="s">
        <v>91</v>
      </c>
      <c r="B29" s="14">
        <v>1</v>
      </c>
      <c r="C29" s="14" t="s">
        <v>98</v>
      </c>
      <c r="D29" s="14" t="s">
        <v>98</v>
      </c>
      <c r="E29" s="14" t="s">
        <v>98</v>
      </c>
      <c r="F29" s="14" t="s">
        <v>92</v>
      </c>
      <c r="G29" s="14" t="s">
        <v>92</v>
      </c>
      <c r="H29" s="14"/>
      <c r="I29" s="30" t="s">
        <v>460</v>
      </c>
      <c r="J29" s="14" t="s">
        <v>101</v>
      </c>
      <c r="K29" s="193">
        <v>100</v>
      </c>
      <c r="L29" s="28">
        <v>100</v>
      </c>
      <c r="M29" s="28">
        <v>100</v>
      </c>
      <c r="N29" s="28">
        <v>100</v>
      </c>
      <c r="O29" s="28">
        <v>100</v>
      </c>
      <c r="P29" s="14">
        <v>2017</v>
      </c>
      <c r="R29" s="315"/>
    </row>
    <row r="30" spans="1:18" ht="51">
      <c r="A30" s="50" t="s">
        <v>91</v>
      </c>
      <c r="B30" s="50">
        <v>1</v>
      </c>
      <c r="C30" s="50" t="s">
        <v>98</v>
      </c>
      <c r="D30" s="50" t="s">
        <v>98</v>
      </c>
      <c r="E30" s="50" t="s">
        <v>98</v>
      </c>
      <c r="F30" s="50" t="s">
        <v>92</v>
      </c>
      <c r="G30" s="50" t="s">
        <v>98</v>
      </c>
      <c r="H30" s="51"/>
      <c r="I30" s="52" t="s">
        <v>112</v>
      </c>
      <c r="J30" s="50" t="s">
        <v>113</v>
      </c>
      <c r="K30" s="199" t="s">
        <v>114</v>
      </c>
      <c r="L30" s="53" t="s">
        <v>114</v>
      </c>
      <c r="M30" s="53" t="s">
        <v>114</v>
      </c>
      <c r="N30" s="54" t="s">
        <v>114</v>
      </c>
      <c r="O30" s="53" t="s">
        <v>114</v>
      </c>
      <c r="P30" s="50">
        <v>2017</v>
      </c>
      <c r="R30" s="315"/>
    </row>
    <row r="31" spans="1:18" ht="51">
      <c r="A31" s="14" t="s">
        <v>91</v>
      </c>
      <c r="B31" s="14">
        <v>1</v>
      </c>
      <c r="C31" s="14" t="s">
        <v>98</v>
      </c>
      <c r="D31" s="14" t="s">
        <v>98</v>
      </c>
      <c r="E31" s="14" t="s">
        <v>98</v>
      </c>
      <c r="F31" s="14" t="s">
        <v>92</v>
      </c>
      <c r="G31" s="14" t="s">
        <v>98</v>
      </c>
      <c r="H31" s="14"/>
      <c r="I31" s="30" t="s">
        <v>115</v>
      </c>
      <c r="J31" s="14" t="s">
        <v>101</v>
      </c>
      <c r="K31" s="193">
        <v>100</v>
      </c>
      <c r="L31" s="28">
        <v>100</v>
      </c>
      <c r="M31" s="28">
        <v>100</v>
      </c>
      <c r="N31" s="28">
        <v>100</v>
      </c>
      <c r="O31" s="28">
        <v>100</v>
      </c>
      <c r="P31" s="14">
        <v>2017</v>
      </c>
      <c r="R31" s="315"/>
    </row>
    <row r="32" spans="1:18" ht="36" customHeight="1">
      <c r="A32" s="50" t="s">
        <v>91</v>
      </c>
      <c r="B32" s="50">
        <v>1</v>
      </c>
      <c r="C32" s="50" t="s">
        <v>98</v>
      </c>
      <c r="D32" s="50" t="s">
        <v>98</v>
      </c>
      <c r="E32" s="50" t="s">
        <v>98</v>
      </c>
      <c r="F32" s="50" t="s">
        <v>92</v>
      </c>
      <c r="G32" s="50" t="s">
        <v>116</v>
      </c>
      <c r="H32" s="51">
        <v>3</v>
      </c>
      <c r="I32" s="55" t="s">
        <v>117</v>
      </c>
      <c r="J32" s="50" t="s">
        <v>94</v>
      </c>
      <c r="K32" s="246">
        <v>342564.6</v>
      </c>
      <c r="L32" s="299">
        <v>292938</v>
      </c>
      <c r="M32" s="54">
        <v>341878.5</v>
      </c>
      <c r="N32" s="54">
        <f>352045.3-735+62.5-293</f>
        <v>351079.8</v>
      </c>
      <c r="O32" s="53">
        <f>K32+L32+M32+N32</f>
        <v>1328460.9</v>
      </c>
      <c r="P32" s="50">
        <v>2017</v>
      </c>
      <c r="R32" s="315">
        <f>K32+L32+M32</f>
        <v>977381.1</v>
      </c>
    </row>
    <row r="33" spans="1:18" ht="51">
      <c r="A33" s="14" t="s">
        <v>91</v>
      </c>
      <c r="B33" s="14">
        <v>1</v>
      </c>
      <c r="C33" s="14" t="s">
        <v>98</v>
      </c>
      <c r="D33" s="14" t="s">
        <v>98</v>
      </c>
      <c r="E33" s="14" t="s">
        <v>98</v>
      </c>
      <c r="F33" s="14" t="s">
        <v>92</v>
      </c>
      <c r="G33" s="14">
        <v>2</v>
      </c>
      <c r="H33" s="14"/>
      <c r="I33" s="30" t="s">
        <v>118</v>
      </c>
      <c r="J33" s="14" t="s">
        <v>119</v>
      </c>
      <c r="K33" s="200">
        <v>10300</v>
      </c>
      <c r="L33" s="40">
        <v>10410</v>
      </c>
      <c r="M33" s="40">
        <v>10454</v>
      </c>
      <c r="N33" s="40">
        <v>10454</v>
      </c>
      <c r="O33" s="40">
        <f>K33+L33+M33+N33</f>
        <v>41618</v>
      </c>
      <c r="P33" s="14">
        <v>2017</v>
      </c>
      <c r="R33" s="315"/>
    </row>
    <row r="34" spans="1:18" ht="63.75">
      <c r="A34" s="14" t="s">
        <v>91</v>
      </c>
      <c r="B34" s="14">
        <v>1</v>
      </c>
      <c r="C34" s="14" t="s">
        <v>98</v>
      </c>
      <c r="D34" s="14" t="s">
        <v>98</v>
      </c>
      <c r="E34" s="14">
        <v>1</v>
      </c>
      <c r="F34" s="14" t="s">
        <v>92</v>
      </c>
      <c r="G34" s="14">
        <v>2</v>
      </c>
      <c r="H34" s="14"/>
      <c r="I34" s="30" t="s">
        <v>120</v>
      </c>
      <c r="J34" s="14" t="s">
        <v>101</v>
      </c>
      <c r="K34" s="201">
        <f>K32/K10*100</f>
        <v>32.5</v>
      </c>
      <c r="L34" s="56">
        <f>L32/L10*100</f>
        <v>30.3</v>
      </c>
      <c r="M34" s="56">
        <f>M32/M10*100</f>
        <v>27.2</v>
      </c>
      <c r="N34" s="56">
        <f>N32/N10*100</f>
        <v>25.7</v>
      </c>
      <c r="O34" s="56">
        <f>O32/O10*100</f>
        <v>28.6</v>
      </c>
      <c r="P34" s="14">
        <v>2017</v>
      </c>
      <c r="R34" s="315"/>
    </row>
    <row r="35" spans="1:18" ht="38.25">
      <c r="A35" s="50" t="s">
        <v>91</v>
      </c>
      <c r="B35" s="50">
        <v>1</v>
      </c>
      <c r="C35" s="50" t="s">
        <v>98</v>
      </c>
      <c r="D35" s="50" t="s">
        <v>98</v>
      </c>
      <c r="E35" s="50" t="s">
        <v>98</v>
      </c>
      <c r="F35" s="50" t="s">
        <v>92</v>
      </c>
      <c r="G35" s="50" t="s">
        <v>121</v>
      </c>
      <c r="H35" s="51">
        <v>3</v>
      </c>
      <c r="I35" s="52" t="s">
        <v>122</v>
      </c>
      <c r="J35" s="50" t="s">
        <v>94</v>
      </c>
      <c r="K35" s="246">
        <v>10</v>
      </c>
      <c r="L35" s="54">
        <v>332</v>
      </c>
      <c r="M35" s="54">
        <v>650</v>
      </c>
      <c r="N35" s="54">
        <v>400</v>
      </c>
      <c r="O35" s="54">
        <f>K35+L35+M35+N35</f>
        <v>1392</v>
      </c>
      <c r="P35" s="51">
        <v>2017</v>
      </c>
      <c r="R35" s="315">
        <f>K35+L35+M35</f>
        <v>992</v>
      </c>
    </row>
    <row r="36" spans="1:19" ht="51">
      <c r="A36" s="14" t="s">
        <v>91</v>
      </c>
      <c r="B36" s="14">
        <v>1</v>
      </c>
      <c r="C36" s="14" t="s">
        <v>98</v>
      </c>
      <c r="D36" s="14" t="s">
        <v>98</v>
      </c>
      <c r="E36" s="14" t="s">
        <v>98</v>
      </c>
      <c r="F36" s="14" t="s">
        <v>92</v>
      </c>
      <c r="G36" s="14" t="s">
        <v>121</v>
      </c>
      <c r="H36" s="14"/>
      <c r="I36" s="30" t="s">
        <v>123</v>
      </c>
      <c r="J36" s="14" t="s">
        <v>101</v>
      </c>
      <c r="K36" s="193">
        <v>3</v>
      </c>
      <c r="L36" s="28">
        <v>6</v>
      </c>
      <c r="M36" s="28">
        <v>21</v>
      </c>
      <c r="N36" s="28">
        <v>12</v>
      </c>
      <c r="O36" s="28">
        <f>(K36+L36+M36+N36)/4</f>
        <v>10.5</v>
      </c>
      <c r="P36" s="14">
        <v>2017</v>
      </c>
      <c r="R36" s="315"/>
      <c r="S36" s="293"/>
    </row>
    <row r="37" spans="1:18" ht="75.75" customHeight="1">
      <c r="A37" s="50" t="s">
        <v>91</v>
      </c>
      <c r="B37" s="50">
        <v>1</v>
      </c>
      <c r="C37" s="50" t="s">
        <v>98</v>
      </c>
      <c r="D37" s="50" t="s">
        <v>98</v>
      </c>
      <c r="E37" s="50" t="s">
        <v>98</v>
      </c>
      <c r="F37" s="50" t="s">
        <v>92</v>
      </c>
      <c r="G37" s="50" t="s">
        <v>124</v>
      </c>
      <c r="H37" s="51">
        <v>3</v>
      </c>
      <c r="I37" s="52" t="s">
        <v>125</v>
      </c>
      <c r="J37" s="50" t="s">
        <v>94</v>
      </c>
      <c r="K37" s="246">
        <v>20</v>
      </c>
      <c r="L37" s="54">
        <v>25</v>
      </c>
      <c r="M37" s="54">
        <v>50</v>
      </c>
      <c r="N37" s="57">
        <v>200</v>
      </c>
      <c r="O37" s="54">
        <f>K37+L37+M37+N37</f>
        <v>295</v>
      </c>
      <c r="P37" s="50">
        <v>2017</v>
      </c>
      <c r="R37" s="315">
        <f>K37+L37+M37</f>
        <v>95</v>
      </c>
    </row>
    <row r="38" spans="1:18" ht="78.75" customHeight="1">
      <c r="A38" s="14" t="s">
        <v>91</v>
      </c>
      <c r="B38" s="14">
        <v>1</v>
      </c>
      <c r="C38" s="14" t="s">
        <v>98</v>
      </c>
      <c r="D38" s="14" t="s">
        <v>98</v>
      </c>
      <c r="E38" s="14" t="s">
        <v>98</v>
      </c>
      <c r="F38" s="14" t="s">
        <v>92</v>
      </c>
      <c r="G38" s="14" t="s">
        <v>124</v>
      </c>
      <c r="H38" s="14"/>
      <c r="I38" s="30" t="s">
        <v>126</v>
      </c>
      <c r="J38" s="14" t="s">
        <v>101</v>
      </c>
      <c r="K38" s="200">
        <v>3</v>
      </c>
      <c r="L38" s="40">
        <v>6</v>
      </c>
      <c r="M38" s="40">
        <v>12</v>
      </c>
      <c r="N38" s="58">
        <v>25</v>
      </c>
      <c r="O38" s="40">
        <v>25</v>
      </c>
      <c r="P38" s="14">
        <v>2017</v>
      </c>
      <c r="R38" s="315"/>
    </row>
    <row r="39" spans="1:18" ht="66" customHeight="1">
      <c r="A39" s="51" t="s">
        <v>91</v>
      </c>
      <c r="B39" s="51">
        <v>1</v>
      </c>
      <c r="C39" s="51" t="s">
        <v>98</v>
      </c>
      <c r="D39" s="51" t="s">
        <v>127</v>
      </c>
      <c r="E39" s="51" t="s">
        <v>128</v>
      </c>
      <c r="F39" s="51" t="s">
        <v>129</v>
      </c>
      <c r="G39" s="51" t="s">
        <v>130</v>
      </c>
      <c r="H39" s="51">
        <v>2</v>
      </c>
      <c r="I39" s="55" t="s">
        <v>131</v>
      </c>
      <c r="J39" s="51" t="s">
        <v>94</v>
      </c>
      <c r="K39" s="246">
        <v>63731.4</v>
      </c>
      <c r="L39" s="245">
        <v>0</v>
      </c>
      <c r="M39" s="245">
        <v>0</v>
      </c>
      <c r="N39" s="245">
        <v>0</v>
      </c>
      <c r="O39" s="54">
        <f>K39+L39+M39+N39</f>
        <v>63731.4</v>
      </c>
      <c r="P39" s="51">
        <v>2014</v>
      </c>
      <c r="R39" s="315">
        <f>K39+L39+M39</f>
        <v>63731.4</v>
      </c>
    </row>
    <row r="40" spans="1:18" ht="102.75" customHeight="1">
      <c r="A40" s="14" t="s">
        <v>91</v>
      </c>
      <c r="B40" s="14">
        <v>1</v>
      </c>
      <c r="C40" s="14" t="s">
        <v>98</v>
      </c>
      <c r="D40" s="14" t="s">
        <v>127</v>
      </c>
      <c r="E40" s="14" t="s">
        <v>128</v>
      </c>
      <c r="F40" s="14" t="s">
        <v>129</v>
      </c>
      <c r="G40" s="14" t="s">
        <v>130</v>
      </c>
      <c r="H40" s="287"/>
      <c r="I40" s="30" t="s">
        <v>132</v>
      </c>
      <c r="J40" s="14" t="s">
        <v>94</v>
      </c>
      <c r="K40" s="193">
        <f>K39</f>
        <v>63731.4</v>
      </c>
      <c r="L40" s="28">
        <f>L39</f>
        <v>0</v>
      </c>
      <c r="M40" s="28">
        <f>M39</f>
        <v>0</v>
      </c>
      <c r="N40" s="28">
        <f>N39</f>
        <v>0</v>
      </c>
      <c r="O40" s="28">
        <f>O39</f>
        <v>63731.4</v>
      </c>
      <c r="P40" s="14">
        <v>2014</v>
      </c>
      <c r="R40" s="315"/>
    </row>
    <row r="41" spans="1:18" ht="55.5" customHeight="1">
      <c r="A41" s="51" t="s">
        <v>91</v>
      </c>
      <c r="B41" s="51">
        <v>1</v>
      </c>
      <c r="C41" s="51" t="s">
        <v>98</v>
      </c>
      <c r="D41" s="51" t="s">
        <v>127</v>
      </c>
      <c r="E41" s="51" t="s">
        <v>128</v>
      </c>
      <c r="F41" s="51" t="s">
        <v>129</v>
      </c>
      <c r="G41" s="51" t="s">
        <v>130</v>
      </c>
      <c r="H41" s="51">
        <v>2</v>
      </c>
      <c r="I41" s="288" t="s">
        <v>449</v>
      </c>
      <c r="J41" s="51" t="s">
        <v>94</v>
      </c>
      <c r="K41" s="246">
        <v>0</v>
      </c>
      <c r="L41" s="183">
        <v>77452.2</v>
      </c>
      <c r="M41" s="183">
        <v>78434.2</v>
      </c>
      <c r="N41" s="183">
        <v>78434.2</v>
      </c>
      <c r="O41" s="54">
        <f>K41+L41+M41+N41</f>
        <v>234320.6</v>
      </c>
      <c r="P41" s="51">
        <v>2017</v>
      </c>
      <c r="R41" s="315">
        <f>K41+L41+M41</f>
        <v>155886.4</v>
      </c>
    </row>
    <row r="42" spans="1:18" ht="110.25" customHeight="1">
      <c r="A42" s="14" t="s">
        <v>91</v>
      </c>
      <c r="B42" s="14">
        <v>1</v>
      </c>
      <c r="C42" s="14" t="s">
        <v>98</v>
      </c>
      <c r="D42" s="14" t="s">
        <v>127</v>
      </c>
      <c r="E42" s="14" t="s">
        <v>128</v>
      </c>
      <c r="F42" s="14" t="s">
        <v>129</v>
      </c>
      <c r="G42" s="14" t="s">
        <v>130</v>
      </c>
      <c r="H42" s="287"/>
      <c r="I42" s="30" t="s">
        <v>450</v>
      </c>
      <c r="J42" s="14" t="s">
        <v>94</v>
      </c>
      <c r="K42" s="193">
        <f>K41</f>
        <v>0</v>
      </c>
      <c r="L42" s="28">
        <f>L41</f>
        <v>77452.2</v>
      </c>
      <c r="M42" s="28">
        <f>M41</f>
        <v>78434.2</v>
      </c>
      <c r="N42" s="28">
        <f>N41</f>
        <v>78434.2</v>
      </c>
      <c r="O42" s="28">
        <f>O41</f>
        <v>234320.6</v>
      </c>
      <c r="P42" s="14">
        <v>2017</v>
      </c>
      <c r="R42" s="315"/>
    </row>
    <row r="43" spans="1:18" ht="19.5" customHeight="1">
      <c r="A43" s="60" t="s">
        <v>91</v>
      </c>
      <c r="B43" s="60">
        <v>1</v>
      </c>
      <c r="C43" s="60" t="s">
        <v>98</v>
      </c>
      <c r="D43" s="60" t="s">
        <v>127</v>
      </c>
      <c r="E43" s="60" t="s">
        <v>128</v>
      </c>
      <c r="F43" s="60" t="s">
        <v>129</v>
      </c>
      <c r="G43" s="60" t="s">
        <v>116</v>
      </c>
      <c r="H43" s="60">
        <v>2</v>
      </c>
      <c r="I43" s="242" t="s">
        <v>133</v>
      </c>
      <c r="J43" s="60" t="s">
        <v>94</v>
      </c>
      <c r="K43" s="244">
        <v>858345</v>
      </c>
      <c r="L43" s="184">
        <v>0</v>
      </c>
      <c r="M43" s="184">
        <v>0</v>
      </c>
      <c r="N43" s="184">
        <v>0</v>
      </c>
      <c r="O43" s="57">
        <f>K43+L43+M43+N43</f>
        <v>858345</v>
      </c>
      <c r="P43" s="60">
        <v>2014</v>
      </c>
      <c r="R43" s="315">
        <f>K43+L43+M43</f>
        <v>858345</v>
      </c>
    </row>
    <row r="44" spans="1:18" ht="102.75" customHeight="1">
      <c r="A44" s="14" t="s">
        <v>91</v>
      </c>
      <c r="B44" s="14">
        <v>1</v>
      </c>
      <c r="C44" s="14" t="s">
        <v>98</v>
      </c>
      <c r="D44" s="14" t="s">
        <v>127</v>
      </c>
      <c r="E44" s="14" t="s">
        <v>128</v>
      </c>
      <c r="F44" s="14" t="s">
        <v>129</v>
      </c>
      <c r="G44" s="14" t="s">
        <v>116</v>
      </c>
      <c r="H44" s="287"/>
      <c r="I44" s="30" t="s">
        <v>134</v>
      </c>
      <c r="J44" s="14" t="s">
        <v>94</v>
      </c>
      <c r="K44" s="193">
        <f>K43/(K33+K48)</f>
        <v>79.4</v>
      </c>
      <c r="L44" s="28">
        <f>L43/(L33+L48)</f>
        <v>0</v>
      </c>
      <c r="M44" s="28">
        <f>M43/(M33+M48)</f>
        <v>0</v>
      </c>
      <c r="N44" s="28">
        <f>N43/(N33+N48)</f>
        <v>0</v>
      </c>
      <c r="O44" s="28">
        <f>O43/(O33+O48)</f>
        <v>19.6</v>
      </c>
      <c r="P44" s="14">
        <v>2014</v>
      </c>
      <c r="R44" s="315"/>
    </row>
    <row r="45" spans="1:18" ht="19.5" customHeight="1">
      <c r="A45" s="60" t="s">
        <v>91</v>
      </c>
      <c r="B45" s="60">
        <v>1</v>
      </c>
      <c r="C45" s="60" t="s">
        <v>98</v>
      </c>
      <c r="D45" s="60" t="s">
        <v>127</v>
      </c>
      <c r="E45" s="60" t="s">
        <v>128</v>
      </c>
      <c r="F45" s="60" t="s">
        <v>129</v>
      </c>
      <c r="G45" s="60" t="s">
        <v>116</v>
      </c>
      <c r="H45" s="60">
        <v>2</v>
      </c>
      <c r="I45" s="271" t="s">
        <v>448</v>
      </c>
      <c r="J45" s="289" t="s">
        <v>94</v>
      </c>
      <c r="K45" s="244">
        <v>0</v>
      </c>
      <c r="L45" s="296">
        <v>892824.9</v>
      </c>
      <c r="M45" s="184">
        <v>466922.9</v>
      </c>
      <c r="N45" s="184">
        <v>860740.1</v>
      </c>
      <c r="O45" s="57">
        <f>K45+L45+M45+N45</f>
        <v>2220487.9</v>
      </c>
      <c r="P45" s="60">
        <v>2017</v>
      </c>
      <c r="R45" s="315">
        <f>K45+L45+M45</f>
        <v>1359747.8</v>
      </c>
    </row>
    <row r="46" spans="1:18" ht="102.75" customHeight="1">
      <c r="A46" s="14" t="s">
        <v>91</v>
      </c>
      <c r="B46" s="14">
        <v>1</v>
      </c>
      <c r="C46" s="14" t="s">
        <v>98</v>
      </c>
      <c r="D46" s="14" t="s">
        <v>127</v>
      </c>
      <c r="E46" s="14" t="s">
        <v>128</v>
      </c>
      <c r="F46" s="14" t="s">
        <v>129</v>
      </c>
      <c r="G46" s="14" t="s">
        <v>116</v>
      </c>
      <c r="H46" s="287"/>
      <c r="I46" s="30" t="s">
        <v>458</v>
      </c>
      <c r="J46" s="14" t="s">
        <v>94</v>
      </c>
      <c r="K46" s="193">
        <f>K45/(K35+K50)</f>
        <v>0</v>
      </c>
      <c r="L46" s="28">
        <f>L45/(L33+L48)</f>
        <v>81.4</v>
      </c>
      <c r="M46" s="28">
        <f>M45/(M33+M48)</f>
        <v>42.3</v>
      </c>
      <c r="N46" s="28">
        <f>N45/(N33+N48)</f>
        <v>77.9</v>
      </c>
      <c r="O46" s="28">
        <f>O45/(O33+O48)</f>
        <v>50.6</v>
      </c>
      <c r="P46" s="14">
        <v>2017</v>
      </c>
      <c r="R46" s="315"/>
    </row>
    <row r="47" spans="1:63" s="64" customFormat="1" ht="51">
      <c r="A47" s="59" t="s">
        <v>91</v>
      </c>
      <c r="B47" s="59">
        <v>1</v>
      </c>
      <c r="C47" s="59" t="s">
        <v>98</v>
      </c>
      <c r="D47" s="59" t="s">
        <v>98</v>
      </c>
      <c r="E47" s="59" t="s">
        <v>98</v>
      </c>
      <c r="F47" s="59" t="s">
        <v>92</v>
      </c>
      <c r="G47" s="59">
        <v>7</v>
      </c>
      <c r="H47" s="60">
        <v>3</v>
      </c>
      <c r="I47" s="61" t="s">
        <v>135</v>
      </c>
      <c r="J47" s="59" t="s">
        <v>94</v>
      </c>
      <c r="K47" s="244">
        <f>18194.3+0.1</f>
        <v>18194.4</v>
      </c>
      <c r="L47" s="300">
        <v>18391.9</v>
      </c>
      <c r="M47" s="62">
        <f>23719-790.1+735-62.5</f>
        <v>23601.4</v>
      </c>
      <c r="N47" s="62">
        <f>23780.1+630+735-62.5</f>
        <v>25082.6</v>
      </c>
      <c r="O47" s="62">
        <f>K47+L47+M47+N47</f>
        <v>85270.3</v>
      </c>
      <c r="P47" s="59">
        <v>2017</v>
      </c>
      <c r="Q47" s="1"/>
      <c r="R47" s="315">
        <f>K47+L47+M47</f>
        <v>60187.7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18" ht="68.25" customHeight="1">
      <c r="A48" s="14" t="s">
        <v>91</v>
      </c>
      <c r="B48" s="14">
        <v>1</v>
      </c>
      <c r="C48" s="14" t="s">
        <v>98</v>
      </c>
      <c r="D48" s="14" t="s">
        <v>98</v>
      </c>
      <c r="E48" s="14" t="s">
        <v>98</v>
      </c>
      <c r="F48" s="14" t="s">
        <v>92</v>
      </c>
      <c r="G48" s="14">
        <v>7</v>
      </c>
      <c r="H48" s="14"/>
      <c r="I48" s="30" t="s">
        <v>136</v>
      </c>
      <c r="J48" s="14" t="s">
        <v>119</v>
      </c>
      <c r="K48" s="200">
        <v>517</v>
      </c>
      <c r="L48" s="40">
        <v>565</v>
      </c>
      <c r="M48" s="40">
        <v>591</v>
      </c>
      <c r="N48" s="40">
        <v>591</v>
      </c>
      <c r="O48" s="40">
        <f>K48+L48+M48+N48</f>
        <v>2264</v>
      </c>
      <c r="P48" s="14">
        <v>2017</v>
      </c>
      <c r="R48" s="315"/>
    </row>
    <row r="49" spans="1:18" ht="78" customHeight="1">
      <c r="A49" s="14" t="s">
        <v>91</v>
      </c>
      <c r="B49" s="14">
        <v>1</v>
      </c>
      <c r="C49" s="14" t="s">
        <v>98</v>
      </c>
      <c r="D49" s="14" t="s">
        <v>98</v>
      </c>
      <c r="E49" s="14">
        <v>1</v>
      </c>
      <c r="F49" s="14" t="s">
        <v>92</v>
      </c>
      <c r="G49" s="14">
        <v>7</v>
      </c>
      <c r="H49" s="14"/>
      <c r="I49" s="30" t="s">
        <v>137</v>
      </c>
      <c r="J49" s="14" t="s">
        <v>101</v>
      </c>
      <c r="K49" s="201">
        <f>K47/K10*100</f>
        <v>1.7</v>
      </c>
      <c r="L49" s="56">
        <f>L47/L10*100</f>
        <v>1.9</v>
      </c>
      <c r="M49" s="56">
        <f>M47/M10*100</f>
        <v>1.9</v>
      </c>
      <c r="N49" s="56">
        <f>N47/N10*100</f>
        <v>1.8</v>
      </c>
      <c r="O49" s="56">
        <f>O47/O10*100</f>
        <v>1.8</v>
      </c>
      <c r="P49" s="14">
        <v>2017</v>
      </c>
      <c r="R49" s="315"/>
    </row>
    <row r="50" spans="1:18" ht="38.25">
      <c r="A50" s="50" t="s">
        <v>91</v>
      </c>
      <c r="B50" s="50">
        <v>1</v>
      </c>
      <c r="C50" s="50" t="s">
        <v>98</v>
      </c>
      <c r="D50" s="50" t="s">
        <v>98</v>
      </c>
      <c r="E50" s="50" t="s">
        <v>98</v>
      </c>
      <c r="F50" s="50" t="s">
        <v>92</v>
      </c>
      <c r="G50" s="50">
        <v>8</v>
      </c>
      <c r="H50" s="51">
        <v>3</v>
      </c>
      <c r="I50" s="52" t="s">
        <v>138</v>
      </c>
      <c r="J50" s="50" t="s">
        <v>94</v>
      </c>
      <c r="K50" s="244">
        <v>609.3</v>
      </c>
      <c r="L50" s="54">
        <v>86</v>
      </c>
      <c r="M50" s="54">
        <v>800</v>
      </c>
      <c r="N50" s="54">
        <v>400</v>
      </c>
      <c r="O50" s="54">
        <f>K50+L50+M50+N50</f>
        <v>1895.3</v>
      </c>
      <c r="P50" s="51">
        <v>2017</v>
      </c>
      <c r="R50" s="315">
        <f>K50+L50+M50</f>
        <v>1495.3</v>
      </c>
    </row>
    <row r="51" spans="1:18" ht="38.25">
      <c r="A51" s="14" t="s">
        <v>91</v>
      </c>
      <c r="B51" s="14">
        <v>1</v>
      </c>
      <c r="C51" s="14" t="s">
        <v>98</v>
      </c>
      <c r="D51" s="14" t="s">
        <v>98</v>
      </c>
      <c r="E51" s="14" t="s">
        <v>98</v>
      </c>
      <c r="F51" s="14" t="s">
        <v>92</v>
      </c>
      <c r="G51" s="14">
        <v>8</v>
      </c>
      <c r="H51" s="14"/>
      <c r="I51" s="30" t="s">
        <v>139</v>
      </c>
      <c r="J51" s="14" t="s">
        <v>101</v>
      </c>
      <c r="K51" s="193">
        <v>20</v>
      </c>
      <c r="L51" s="28">
        <v>40</v>
      </c>
      <c r="M51" s="28">
        <v>100</v>
      </c>
      <c r="N51" s="28">
        <v>100</v>
      </c>
      <c r="O51" s="28">
        <v>100</v>
      </c>
      <c r="P51" s="14">
        <v>2017</v>
      </c>
      <c r="R51" s="315"/>
    </row>
    <row r="52" spans="1:18" ht="38.25">
      <c r="A52" s="50" t="s">
        <v>91</v>
      </c>
      <c r="B52" s="50">
        <v>1</v>
      </c>
      <c r="C52" s="50" t="s">
        <v>98</v>
      </c>
      <c r="D52" s="50" t="s">
        <v>98</v>
      </c>
      <c r="E52" s="50" t="s">
        <v>98</v>
      </c>
      <c r="F52" s="50" t="s">
        <v>92</v>
      </c>
      <c r="G52" s="50">
        <v>9</v>
      </c>
      <c r="H52" s="51">
        <v>3</v>
      </c>
      <c r="I52" s="52" t="s">
        <v>140</v>
      </c>
      <c r="J52" s="50" t="s">
        <v>94</v>
      </c>
      <c r="K52" s="246">
        <v>0</v>
      </c>
      <c r="L52" s="54">
        <v>470</v>
      </c>
      <c r="M52" s="54">
        <v>900</v>
      </c>
      <c r="N52" s="54">
        <v>902</v>
      </c>
      <c r="O52" s="54">
        <f>K52+L52+M52+N52</f>
        <v>2272</v>
      </c>
      <c r="P52" s="51">
        <v>2017</v>
      </c>
      <c r="R52" s="315">
        <f>K52+L52+M52</f>
        <v>1370</v>
      </c>
    </row>
    <row r="53" spans="1:18" ht="38.25" customHeight="1">
      <c r="A53" s="14" t="s">
        <v>91</v>
      </c>
      <c r="B53" s="14">
        <v>1</v>
      </c>
      <c r="C53" s="14" t="s">
        <v>98</v>
      </c>
      <c r="D53" s="14" t="s">
        <v>98</v>
      </c>
      <c r="E53" s="14" t="s">
        <v>98</v>
      </c>
      <c r="F53" s="14" t="s">
        <v>92</v>
      </c>
      <c r="G53" s="14">
        <v>9</v>
      </c>
      <c r="H53" s="14"/>
      <c r="I53" s="30" t="s">
        <v>141</v>
      </c>
      <c r="J53" s="14" t="s">
        <v>101</v>
      </c>
      <c r="K53" s="193">
        <v>0</v>
      </c>
      <c r="L53" s="28">
        <v>18.8</v>
      </c>
      <c r="M53" s="28">
        <v>21.9</v>
      </c>
      <c r="N53" s="28">
        <v>25</v>
      </c>
      <c r="O53" s="28">
        <v>25</v>
      </c>
      <c r="P53" s="14">
        <v>2017</v>
      </c>
      <c r="R53" s="315"/>
    </row>
    <row r="54" spans="1:18" ht="38.25" customHeight="1">
      <c r="A54" s="51" t="s">
        <v>91</v>
      </c>
      <c r="B54" s="51">
        <v>1</v>
      </c>
      <c r="C54" s="51">
        <v>1</v>
      </c>
      <c r="D54" s="51">
        <v>7</v>
      </c>
      <c r="E54" s="51">
        <v>1</v>
      </c>
      <c r="F54" s="51">
        <v>4</v>
      </c>
      <c r="G54" s="51">
        <v>0</v>
      </c>
      <c r="H54" s="51">
        <v>2</v>
      </c>
      <c r="I54" s="69" t="s">
        <v>142</v>
      </c>
      <c r="J54" s="51" t="s">
        <v>94</v>
      </c>
      <c r="K54" s="246">
        <v>220</v>
      </c>
      <c r="L54" s="54">
        <v>0</v>
      </c>
      <c r="M54" s="54">
        <v>0</v>
      </c>
      <c r="N54" s="54">
        <v>0</v>
      </c>
      <c r="O54" s="54">
        <f>K54+L54+M54+N54</f>
        <v>220</v>
      </c>
      <c r="P54" s="60">
        <v>2014</v>
      </c>
      <c r="R54" s="315">
        <f>K54+L54+M54</f>
        <v>220</v>
      </c>
    </row>
    <row r="55" spans="1:18" ht="63.75">
      <c r="A55" s="14" t="s">
        <v>91</v>
      </c>
      <c r="B55" s="14">
        <v>1</v>
      </c>
      <c r="C55" s="14">
        <v>1</v>
      </c>
      <c r="D55" s="14">
        <v>7</v>
      </c>
      <c r="E55" s="14">
        <v>1</v>
      </c>
      <c r="F55" s="14">
        <v>4</v>
      </c>
      <c r="G55" s="14">
        <v>0</v>
      </c>
      <c r="H55" s="287"/>
      <c r="I55" s="30" t="s">
        <v>143</v>
      </c>
      <c r="J55" s="14" t="s">
        <v>94</v>
      </c>
      <c r="K55" s="193">
        <f>K54</f>
        <v>220</v>
      </c>
      <c r="L55" s="28">
        <f>L54</f>
        <v>0</v>
      </c>
      <c r="M55" s="28">
        <f>M54</f>
        <v>0</v>
      </c>
      <c r="N55" s="28">
        <f>N54</f>
        <v>0</v>
      </c>
      <c r="O55" s="28">
        <f>O54</f>
        <v>220</v>
      </c>
      <c r="P55" s="14">
        <v>2014</v>
      </c>
      <c r="R55" s="315"/>
    </row>
    <row r="56" spans="1:63" s="21" customFormat="1" ht="19.5" customHeight="1">
      <c r="A56" s="248" t="s">
        <v>91</v>
      </c>
      <c r="B56" s="248">
        <v>1</v>
      </c>
      <c r="C56" s="248" t="s">
        <v>98</v>
      </c>
      <c r="D56" s="248" t="s">
        <v>98</v>
      </c>
      <c r="E56" s="248" t="s">
        <v>116</v>
      </c>
      <c r="F56" s="248" t="s">
        <v>92</v>
      </c>
      <c r="G56" s="248" t="s">
        <v>92</v>
      </c>
      <c r="H56" s="248"/>
      <c r="I56" s="247" t="s">
        <v>144</v>
      </c>
      <c r="J56" s="248" t="s">
        <v>94</v>
      </c>
      <c r="K56" s="257">
        <f>K57+K58</f>
        <v>1227622.9</v>
      </c>
      <c r="L56" s="251">
        <f>L57+L58</f>
        <v>1197858.8</v>
      </c>
      <c r="M56" s="251">
        <f>M57+M58</f>
        <v>841153.6</v>
      </c>
      <c r="N56" s="251">
        <f>N57+N58</f>
        <v>1293565.3</v>
      </c>
      <c r="O56" s="251">
        <f>O57+O58</f>
        <v>4560200.6</v>
      </c>
      <c r="P56" s="248">
        <v>2017</v>
      </c>
      <c r="Q56" s="20"/>
      <c r="R56" s="315">
        <f>K56+L56+M56</f>
        <v>3266635.3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18" ht="15.75">
      <c r="A57" s="254"/>
      <c r="B57" s="254"/>
      <c r="C57" s="254"/>
      <c r="D57" s="254"/>
      <c r="E57" s="254"/>
      <c r="F57" s="254"/>
      <c r="G57" s="254"/>
      <c r="H57" s="254">
        <v>3</v>
      </c>
      <c r="I57" s="258" t="s">
        <v>95</v>
      </c>
      <c r="J57" s="254" t="s">
        <v>94</v>
      </c>
      <c r="K57" s="259">
        <f>K64+K68+K70+K76</f>
        <v>322051</v>
      </c>
      <c r="L57" s="260">
        <f>L64+L68+L70+L76</f>
        <v>248381</v>
      </c>
      <c r="M57" s="260">
        <f>M64+M68+M70+M76</f>
        <v>315395.8</v>
      </c>
      <c r="N57" s="260">
        <f>N64+N68+N70+N76</f>
        <v>329567.8</v>
      </c>
      <c r="O57" s="260">
        <f>O64+O68+O70+O76</f>
        <v>1215395.6</v>
      </c>
      <c r="P57" s="254">
        <v>2017</v>
      </c>
      <c r="R57" s="315">
        <f>K57+L57+M57</f>
        <v>885827.8</v>
      </c>
    </row>
    <row r="58" spans="1:18" ht="15.75">
      <c r="A58" s="254"/>
      <c r="B58" s="254"/>
      <c r="C58" s="254"/>
      <c r="D58" s="254"/>
      <c r="E58" s="254"/>
      <c r="F58" s="254"/>
      <c r="G58" s="254"/>
      <c r="H58" s="254">
        <v>2</v>
      </c>
      <c r="I58" s="258" t="s">
        <v>96</v>
      </c>
      <c r="J58" s="254" t="s">
        <v>94</v>
      </c>
      <c r="K58" s="261">
        <f>K72</f>
        <v>905571.9</v>
      </c>
      <c r="L58" s="262">
        <f>L72+L74</f>
        <v>949477.8</v>
      </c>
      <c r="M58" s="262">
        <f>M72+M74</f>
        <v>525757.8</v>
      </c>
      <c r="N58" s="262">
        <f>N72+N74</f>
        <v>963997.5</v>
      </c>
      <c r="O58" s="262">
        <f>O72+O74</f>
        <v>3344805</v>
      </c>
      <c r="P58" s="254">
        <v>2017</v>
      </c>
      <c r="R58" s="315">
        <f>K58+L58+M58</f>
        <v>2380807.5</v>
      </c>
    </row>
    <row r="59" spans="1:18" ht="89.25">
      <c r="A59" s="14" t="s">
        <v>91</v>
      </c>
      <c r="B59" s="14">
        <v>1</v>
      </c>
      <c r="C59" s="14" t="s">
        <v>98</v>
      </c>
      <c r="D59" s="14" t="s">
        <v>98</v>
      </c>
      <c r="E59" s="14" t="s">
        <v>116</v>
      </c>
      <c r="F59" s="14" t="s">
        <v>92</v>
      </c>
      <c r="G59" s="14" t="s">
        <v>92</v>
      </c>
      <c r="H59" s="14"/>
      <c r="I59" s="30" t="s">
        <v>145</v>
      </c>
      <c r="J59" s="14" t="s">
        <v>101</v>
      </c>
      <c r="K59" s="193">
        <v>98.4</v>
      </c>
      <c r="L59" s="28">
        <v>98.5</v>
      </c>
      <c r="M59" s="28">
        <v>98.6</v>
      </c>
      <c r="N59" s="29">
        <v>98.8</v>
      </c>
      <c r="O59" s="28">
        <v>98.8</v>
      </c>
      <c r="P59" s="14">
        <v>2017</v>
      </c>
      <c r="R59" s="315"/>
    </row>
    <row r="60" spans="1:18" ht="89.25">
      <c r="A60" s="14" t="s">
        <v>91</v>
      </c>
      <c r="B60" s="14">
        <v>1</v>
      </c>
      <c r="C60" s="14" t="s">
        <v>98</v>
      </c>
      <c r="D60" s="14" t="s">
        <v>98</v>
      </c>
      <c r="E60" s="14" t="s">
        <v>116</v>
      </c>
      <c r="F60" s="14" t="s">
        <v>92</v>
      </c>
      <c r="G60" s="14" t="s">
        <v>92</v>
      </c>
      <c r="H60" s="14"/>
      <c r="I60" s="30" t="s">
        <v>146</v>
      </c>
      <c r="J60" s="14" t="s">
        <v>101</v>
      </c>
      <c r="K60" s="193">
        <v>93</v>
      </c>
      <c r="L60" s="28">
        <v>93.5</v>
      </c>
      <c r="M60" s="28">
        <v>93.6</v>
      </c>
      <c r="N60" s="29">
        <v>93.7</v>
      </c>
      <c r="O60" s="28">
        <v>93.7</v>
      </c>
      <c r="P60" s="14">
        <v>2017</v>
      </c>
      <c r="R60" s="315"/>
    </row>
    <row r="61" spans="1:18" ht="63.75">
      <c r="A61" s="14" t="s">
        <v>91</v>
      </c>
      <c r="B61" s="14">
        <v>1</v>
      </c>
      <c r="C61" s="14" t="s">
        <v>98</v>
      </c>
      <c r="D61" s="14" t="s">
        <v>98</v>
      </c>
      <c r="E61" s="14" t="s">
        <v>116</v>
      </c>
      <c r="F61" s="14" t="s">
        <v>92</v>
      </c>
      <c r="G61" s="14" t="s">
        <v>92</v>
      </c>
      <c r="H61" s="14"/>
      <c r="I61" s="30" t="s">
        <v>147</v>
      </c>
      <c r="J61" s="14" t="s">
        <v>101</v>
      </c>
      <c r="K61" s="193">
        <v>100</v>
      </c>
      <c r="L61" s="28">
        <v>100</v>
      </c>
      <c r="M61" s="28">
        <v>100</v>
      </c>
      <c r="N61" s="29">
        <v>100</v>
      </c>
      <c r="O61" s="28">
        <v>100</v>
      </c>
      <c r="P61" s="14">
        <v>2017</v>
      </c>
      <c r="R61" s="315"/>
    </row>
    <row r="62" spans="1:18" ht="51">
      <c r="A62" s="50" t="s">
        <v>91</v>
      </c>
      <c r="B62" s="50">
        <v>1</v>
      </c>
      <c r="C62" s="50" t="s">
        <v>98</v>
      </c>
      <c r="D62" s="50" t="s">
        <v>98</v>
      </c>
      <c r="E62" s="50" t="s">
        <v>116</v>
      </c>
      <c r="F62" s="50" t="s">
        <v>92</v>
      </c>
      <c r="G62" s="50" t="s">
        <v>98</v>
      </c>
      <c r="H62" s="51"/>
      <c r="I62" s="52" t="s">
        <v>148</v>
      </c>
      <c r="J62" s="50" t="s">
        <v>113</v>
      </c>
      <c r="K62" s="199" t="s">
        <v>114</v>
      </c>
      <c r="L62" s="53" t="s">
        <v>114</v>
      </c>
      <c r="M62" s="53" t="s">
        <v>114</v>
      </c>
      <c r="N62" s="54" t="s">
        <v>114</v>
      </c>
      <c r="O62" s="53" t="s">
        <v>114</v>
      </c>
      <c r="P62" s="50">
        <v>2017</v>
      </c>
      <c r="R62" s="315"/>
    </row>
    <row r="63" spans="1:18" ht="51">
      <c r="A63" s="14" t="s">
        <v>91</v>
      </c>
      <c r="B63" s="14">
        <v>1</v>
      </c>
      <c r="C63" s="14">
        <v>1</v>
      </c>
      <c r="D63" s="14" t="s">
        <v>98</v>
      </c>
      <c r="E63" s="14" t="s">
        <v>116</v>
      </c>
      <c r="F63" s="14" t="s">
        <v>92</v>
      </c>
      <c r="G63" s="14" t="s">
        <v>98</v>
      </c>
      <c r="H63" s="14"/>
      <c r="I63" s="30" t="s">
        <v>149</v>
      </c>
      <c r="J63" s="14" t="s">
        <v>101</v>
      </c>
      <c r="K63" s="193">
        <v>100</v>
      </c>
      <c r="L63" s="28">
        <v>100</v>
      </c>
      <c r="M63" s="28">
        <v>100</v>
      </c>
      <c r="N63" s="29">
        <v>100</v>
      </c>
      <c r="O63" s="28">
        <v>100</v>
      </c>
      <c r="P63" s="14">
        <v>2017</v>
      </c>
      <c r="R63" s="315"/>
    </row>
    <row r="64" spans="1:18" ht="38.25">
      <c r="A64" s="59" t="s">
        <v>91</v>
      </c>
      <c r="B64" s="59">
        <v>1</v>
      </c>
      <c r="C64" s="59" t="s">
        <v>98</v>
      </c>
      <c r="D64" s="59" t="s">
        <v>98</v>
      </c>
      <c r="E64" s="59" t="s">
        <v>116</v>
      </c>
      <c r="F64" s="59" t="s">
        <v>92</v>
      </c>
      <c r="G64" s="59" t="s">
        <v>116</v>
      </c>
      <c r="H64" s="60">
        <v>3</v>
      </c>
      <c r="I64" s="61" t="s">
        <v>150</v>
      </c>
      <c r="J64" s="59" t="s">
        <v>94</v>
      </c>
      <c r="K64" s="244">
        <v>317121.8</v>
      </c>
      <c r="L64" s="300">
        <v>241815.8</v>
      </c>
      <c r="M64" s="233">
        <v>308118</v>
      </c>
      <c r="N64" s="233">
        <v>322290</v>
      </c>
      <c r="O64" s="233">
        <f>K64+L64+M64+N64</f>
        <v>1189345.6</v>
      </c>
      <c r="P64" s="59">
        <v>2017</v>
      </c>
      <c r="R64" s="315">
        <f>K64+L64+M64</f>
        <v>867055.6</v>
      </c>
    </row>
    <row r="65" spans="1:18" ht="38.25">
      <c r="A65" s="14" t="s">
        <v>91</v>
      </c>
      <c r="B65" s="14">
        <v>1</v>
      </c>
      <c r="C65" s="14" t="s">
        <v>98</v>
      </c>
      <c r="D65" s="14" t="s">
        <v>98</v>
      </c>
      <c r="E65" s="14" t="s">
        <v>116</v>
      </c>
      <c r="F65" s="14" t="s">
        <v>92</v>
      </c>
      <c r="G65" s="14" t="s">
        <v>116</v>
      </c>
      <c r="H65" s="14"/>
      <c r="I65" s="30" t="s">
        <v>151</v>
      </c>
      <c r="J65" s="14" t="s">
        <v>119</v>
      </c>
      <c r="K65" s="200">
        <v>17833</v>
      </c>
      <c r="L65" s="40">
        <v>18084</v>
      </c>
      <c r="M65" s="40">
        <v>18810</v>
      </c>
      <c r="N65" s="40">
        <v>19198</v>
      </c>
      <c r="O65" s="40">
        <f>K65+L65+M65+N65</f>
        <v>73925</v>
      </c>
      <c r="P65" s="14">
        <v>2017</v>
      </c>
      <c r="R65" s="315"/>
    </row>
    <row r="66" spans="1:18" ht="25.5">
      <c r="A66" s="14" t="s">
        <v>91</v>
      </c>
      <c r="B66" s="14">
        <v>1</v>
      </c>
      <c r="C66" s="14" t="s">
        <v>98</v>
      </c>
      <c r="D66" s="14" t="s">
        <v>98</v>
      </c>
      <c r="E66" s="14" t="s">
        <v>116</v>
      </c>
      <c r="F66" s="14" t="s">
        <v>92</v>
      </c>
      <c r="G66" s="14" t="s">
        <v>116</v>
      </c>
      <c r="H66" s="14"/>
      <c r="I66" s="30" t="s">
        <v>152</v>
      </c>
      <c r="J66" s="14" t="s">
        <v>119</v>
      </c>
      <c r="K66" s="193">
        <v>25</v>
      </c>
      <c r="L66" s="28">
        <v>25</v>
      </c>
      <c r="M66" s="28">
        <v>25</v>
      </c>
      <c r="N66" s="28">
        <v>25</v>
      </c>
      <c r="O66" s="28">
        <v>25</v>
      </c>
      <c r="P66" s="14">
        <v>2017</v>
      </c>
      <c r="R66" s="315"/>
    </row>
    <row r="67" spans="1:18" ht="67.5" customHeight="1">
      <c r="A67" s="14" t="s">
        <v>91</v>
      </c>
      <c r="B67" s="14">
        <v>1</v>
      </c>
      <c r="C67" s="14" t="s">
        <v>98</v>
      </c>
      <c r="D67" s="14" t="s">
        <v>98</v>
      </c>
      <c r="E67" s="14">
        <v>2</v>
      </c>
      <c r="F67" s="14" t="s">
        <v>92</v>
      </c>
      <c r="G67" s="14">
        <v>2</v>
      </c>
      <c r="H67" s="14"/>
      <c r="I67" s="30" t="s">
        <v>153</v>
      </c>
      <c r="J67" s="14" t="s">
        <v>101</v>
      </c>
      <c r="K67" s="201">
        <f>K64/K10*100</f>
        <v>30.1</v>
      </c>
      <c r="L67" s="56">
        <f>L64/L10*100</f>
        <v>25</v>
      </c>
      <c r="M67" s="56">
        <f>M64/M10*100</f>
        <v>24.5</v>
      </c>
      <c r="N67" s="56">
        <f>N64/N10*100</f>
        <v>23.6</v>
      </c>
      <c r="O67" s="56">
        <f>O64/O10*100</f>
        <v>25.6</v>
      </c>
      <c r="P67" s="14">
        <v>2017</v>
      </c>
      <c r="R67" s="315"/>
    </row>
    <row r="68" spans="1:18" ht="45" customHeight="1">
      <c r="A68" s="50" t="s">
        <v>91</v>
      </c>
      <c r="B68" s="50">
        <v>1</v>
      </c>
      <c r="C68" s="50" t="s">
        <v>98</v>
      </c>
      <c r="D68" s="50" t="s">
        <v>98</v>
      </c>
      <c r="E68" s="50" t="s">
        <v>116</v>
      </c>
      <c r="F68" s="50" t="s">
        <v>92</v>
      </c>
      <c r="G68" s="50" t="s">
        <v>121</v>
      </c>
      <c r="H68" s="51">
        <v>3</v>
      </c>
      <c r="I68" s="52" t="s">
        <v>154</v>
      </c>
      <c r="J68" s="50" t="s">
        <v>94</v>
      </c>
      <c r="K68" s="246">
        <v>10</v>
      </c>
      <c r="L68" s="54">
        <v>170</v>
      </c>
      <c r="M68" s="54">
        <v>200</v>
      </c>
      <c r="N68" s="54">
        <v>200</v>
      </c>
      <c r="O68" s="54">
        <f>K68+L68+M68+N68</f>
        <v>580</v>
      </c>
      <c r="P68" s="50">
        <v>2017</v>
      </c>
      <c r="R68" s="315">
        <f>K68+L68+M68</f>
        <v>380</v>
      </c>
    </row>
    <row r="69" spans="1:18" ht="51">
      <c r="A69" s="14" t="s">
        <v>91</v>
      </c>
      <c r="B69" s="14">
        <v>1</v>
      </c>
      <c r="C69" s="14" t="s">
        <v>98</v>
      </c>
      <c r="D69" s="14" t="s">
        <v>98</v>
      </c>
      <c r="E69" s="14" t="s">
        <v>116</v>
      </c>
      <c r="F69" s="14" t="s">
        <v>92</v>
      </c>
      <c r="G69" s="14" t="s">
        <v>121</v>
      </c>
      <c r="H69" s="14"/>
      <c r="I69" s="30" t="s">
        <v>155</v>
      </c>
      <c r="J69" s="14" t="s">
        <v>156</v>
      </c>
      <c r="K69" s="200">
        <v>1</v>
      </c>
      <c r="L69" s="40">
        <v>17</v>
      </c>
      <c r="M69" s="40">
        <v>18</v>
      </c>
      <c r="N69" s="40">
        <v>18</v>
      </c>
      <c r="O69" s="40">
        <f>K69+L69+M69+N69</f>
        <v>54</v>
      </c>
      <c r="P69" s="14">
        <v>2017</v>
      </c>
      <c r="R69" s="315"/>
    </row>
    <row r="70" spans="1:18" ht="25.5">
      <c r="A70" s="50" t="s">
        <v>91</v>
      </c>
      <c r="B70" s="50">
        <v>1</v>
      </c>
      <c r="C70" s="50" t="s">
        <v>98</v>
      </c>
      <c r="D70" s="50" t="s">
        <v>98</v>
      </c>
      <c r="E70" s="50" t="s">
        <v>116</v>
      </c>
      <c r="F70" s="50" t="s">
        <v>92</v>
      </c>
      <c r="G70" s="50" t="s">
        <v>124</v>
      </c>
      <c r="H70" s="51">
        <v>3</v>
      </c>
      <c r="I70" s="52" t="s">
        <v>157</v>
      </c>
      <c r="J70" s="50" t="s">
        <v>94</v>
      </c>
      <c r="K70" s="246">
        <v>3919.2</v>
      </c>
      <c r="L70" s="299">
        <v>6395.2</v>
      </c>
      <c r="M70" s="54">
        <v>7077.8</v>
      </c>
      <c r="N70" s="54">
        <v>7077.8</v>
      </c>
      <c r="O70" s="53">
        <f>K70+L70+M70+N70</f>
        <v>24470</v>
      </c>
      <c r="P70" s="50">
        <v>2017</v>
      </c>
      <c r="R70" s="315">
        <f>K70+L70+M70</f>
        <v>17392.2</v>
      </c>
    </row>
    <row r="71" spans="1:18" ht="38.25">
      <c r="A71" s="14" t="s">
        <v>91</v>
      </c>
      <c r="B71" s="14">
        <v>1</v>
      </c>
      <c r="C71" s="14" t="s">
        <v>98</v>
      </c>
      <c r="D71" s="14" t="s">
        <v>98</v>
      </c>
      <c r="E71" s="14" t="s">
        <v>116</v>
      </c>
      <c r="F71" s="14" t="s">
        <v>92</v>
      </c>
      <c r="G71" s="14" t="s">
        <v>124</v>
      </c>
      <c r="H71" s="14"/>
      <c r="I71" s="30" t="s">
        <v>158</v>
      </c>
      <c r="J71" s="14" t="s">
        <v>156</v>
      </c>
      <c r="K71" s="200">
        <v>29</v>
      </c>
      <c r="L71" s="40">
        <v>29</v>
      </c>
      <c r="M71" s="40">
        <v>29</v>
      </c>
      <c r="N71" s="58">
        <v>29</v>
      </c>
      <c r="O71" s="40">
        <v>29</v>
      </c>
      <c r="P71" s="14">
        <v>2017</v>
      </c>
      <c r="R71" s="315"/>
    </row>
    <row r="72" spans="1:18" ht="21" customHeight="1">
      <c r="A72" s="59" t="s">
        <v>91</v>
      </c>
      <c r="B72" s="59">
        <v>1</v>
      </c>
      <c r="C72" s="59" t="s">
        <v>98</v>
      </c>
      <c r="D72" s="59" t="s">
        <v>127</v>
      </c>
      <c r="E72" s="59" t="s">
        <v>128</v>
      </c>
      <c r="F72" s="59" t="s">
        <v>129</v>
      </c>
      <c r="G72" s="59" t="s">
        <v>116</v>
      </c>
      <c r="H72" s="60">
        <v>2</v>
      </c>
      <c r="I72" s="242" t="s">
        <v>133</v>
      </c>
      <c r="J72" s="59" t="s">
        <v>94</v>
      </c>
      <c r="K72" s="244">
        <v>905571.9</v>
      </c>
      <c r="L72" s="63">
        <v>0</v>
      </c>
      <c r="M72" s="63">
        <v>0</v>
      </c>
      <c r="N72" s="63">
        <v>0</v>
      </c>
      <c r="O72" s="62">
        <f>K72+L72+M72+N72</f>
        <v>905571.9</v>
      </c>
      <c r="P72" s="59">
        <v>2014</v>
      </c>
      <c r="R72" s="315">
        <f>K72+L72+M72</f>
        <v>905571.9</v>
      </c>
    </row>
    <row r="73" spans="1:63" s="64" customFormat="1" ht="63.75">
      <c r="A73" s="14" t="s">
        <v>91</v>
      </c>
      <c r="B73" s="14">
        <v>1</v>
      </c>
      <c r="C73" s="14" t="s">
        <v>98</v>
      </c>
      <c r="D73" s="14" t="s">
        <v>127</v>
      </c>
      <c r="E73" s="14" t="s">
        <v>128</v>
      </c>
      <c r="F73" s="14" t="s">
        <v>129</v>
      </c>
      <c r="G73" s="14" t="s">
        <v>116</v>
      </c>
      <c r="H73" s="287"/>
      <c r="I73" s="30" t="s">
        <v>159</v>
      </c>
      <c r="J73" s="14" t="str">
        <f>J72</f>
        <v>тыс. руб.</v>
      </c>
      <c r="K73" s="201">
        <f>K72/K65</f>
        <v>50.8</v>
      </c>
      <c r="L73" s="56">
        <f>L72/L65</f>
        <v>0</v>
      </c>
      <c r="M73" s="56">
        <f>M72/M65</f>
        <v>0</v>
      </c>
      <c r="N73" s="56">
        <f>N72/N65</f>
        <v>0</v>
      </c>
      <c r="O73" s="56">
        <f>O72/O65</f>
        <v>12.2</v>
      </c>
      <c r="P73" s="14">
        <v>2014</v>
      </c>
      <c r="Q73" s="1"/>
      <c r="R73" s="315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18" ht="21" customHeight="1">
      <c r="A74" s="59" t="s">
        <v>91</v>
      </c>
      <c r="B74" s="59">
        <v>1</v>
      </c>
      <c r="C74" s="59" t="s">
        <v>98</v>
      </c>
      <c r="D74" s="59" t="s">
        <v>127</v>
      </c>
      <c r="E74" s="59" t="s">
        <v>128</v>
      </c>
      <c r="F74" s="59" t="s">
        <v>129</v>
      </c>
      <c r="G74" s="59" t="s">
        <v>116</v>
      </c>
      <c r="H74" s="60">
        <v>2</v>
      </c>
      <c r="I74" s="242" t="s">
        <v>448</v>
      </c>
      <c r="J74" s="59" t="s">
        <v>94</v>
      </c>
      <c r="K74" s="244">
        <v>0</v>
      </c>
      <c r="L74" s="297">
        <v>949477.8</v>
      </c>
      <c r="M74" s="63">
        <v>525757.8</v>
      </c>
      <c r="N74" s="63">
        <v>963997.5</v>
      </c>
      <c r="O74" s="62">
        <f>K74+L74+M74+N74</f>
        <v>2439233.1</v>
      </c>
      <c r="P74" s="59">
        <v>2017</v>
      </c>
      <c r="R74" s="315">
        <f>K74+L74+M74</f>
        <v>1475235.6</v>
      </c>
    </row>
    <row r="75" spans="1:63" s="64" customFormat="1" ht="68.25" customHeight="1">
      <c r="A75" s="14" t="s">
        <v>91</v>
      </c>
      <c r="B75" s="14">
        <v>1</v>
      </c>
      <c r="C75" s="14" t="s">
        <v>98</v>
      </c>
      <c r="D75" s="14" t="s">
        <v>127</v>
      </c>
      <c r="E75" s="14" t="s">
        <v>128</v>
      </c>
      <c r="F75" s="14" t="s">
        <v>129</v>
      </c>
      <c r="G75" s="14" t="s">
        <v>116</v>
      </c>
      <c r="H75" s="287"/>
      <c r="I75" s="30" t="s">
        <v>459</v>
      </c>
      <c r="J75" s="14" t="str">
        <f>J74</f>
        <v>тыс. руб.</v>
      </c>
      <c r="K75" s="201">
        <f>K74/K67</f>
        <v>0</v>
      </c>
      <c r="L75" s="56">
        <f>L74/L65</f>
        <v>52.5</v>
      </c>
      <c r="M75" s="56">
        <f>M74/M65</f>
        <v>28</v>
      </c>
      <c r="N75" s="56">
        <f>N74/N65</f>
        <v>50.2</v>
      </c>
      <c r="O75" s="56">
        <f>O74/O65</f>
        <v>33</v>
      </c>
      <c r="P75" s="14">
        <v>2017</v>
      </c>
      <c r="Q75" s="1"/>
      <c r="R75" s="315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5" ht="27.75" customHeight="1">
      <c r="A76" s="50" t="s">
        <v>91</v>
      </c>
      <c r="B76" s="50">
        <v>1</v>
      </c>
      <c r="C76" s="50" t="s">
        <v>98</v>
      </c>
      <c r="D76" s="50" t="s">
        <v>98</v>
      </c>
      <c r="E76" s="50">
        <v>2</v>
      </c>
      <c r="F76" s="50" t="s">
        <v>92</v>
      </c>
      <c r="G76" s="50">
        <v>6</v>
      </c>
      <c r="H76" s="50">
        <v>3</v>
      </c>
      <c r="I76" s="61" t="s">
        <v>160</v>
      </c>
      <c r="J76" s="50" t="s">
        <v>94</v>
      </c>
      <c r="K76" s="246">
        <v>1000</v>
      </c>
      <c r="L76" s="53">
        <v>0</v>
      </c>
      <c r="M76" s="53">
        <v>0</v>
      </c>
      <c r="N76" s="53">
        <v>0</v>
      </c>
      <c r="O76" s="53">
        <f>K76+L76+M76+N76</f>
        <v>1000</v>
      </c>
      <c r="P76" s="65">
        <v>2014</v>
      </c>
      <c r="R76" s="315">
        <f>K76+L76+M76</f>
        <v>1000</v>
      </c>
      <c r="BL76" s="3"/>
      <c r="BM76" s="3"/>
    </row>
    <row r="77" spans="1:65" ht="66" customHeight="1">
      <c r="A77" s="14" t="s">
        <v>91</v>
      </c>
      <c r="B77" s="14">
        <v>1</v>
      </c>
      <c r="C77" s="14" t="s">
        <v>98</v>
      </c>
      <c r="D77" s="14" t="s">
        <v>98</v>
      </c>
      <c r="E77" s="14" t="s">
        <v>98</v>
      </c>
      <c r="F77" s="14" t="s">
        <v>92</v>
      </c>
      <c r="G77" s="14" t="s">
        <v>121</v>
      </c>
      <c r="H77" s="14"/>
      <c r="I77" s="30" t="s">
        <v>161</v>
      </c>
      <c r="J77" s="14" t="s">
        <v>101</v>
      </c>
      <c r="K77" s="193">
        <v>27</v>
      </c>
      <c r="L77" s="28">
        <v>0</v>
      </c>
      <c r="M77" s="28">
        <v>0</v>
      </c>
      <c r="N77" s="28">
        <v>0</v>
      </c>
      <c r="O77" s="28">
        <f>K77</f>
        <v>27</v>
      </c>
      <c r="P77" s="40">
        <v>2014</v>
      </c>
      <c r="R77" s="315"/>
      <c r="BL77" s="3"/>
      <c r="BM77" s="3"/>
    </row>
    <row r="78" spans="1:63" s="21" customFormat="1" ht="25.5">
      <c r="A78" s="248" t="s">
        <v>91</v>
      </c>
      <c r="B78" s="248">
        <v>1</v>
      </c>
      <c r="C78" s="248" t="s">
        <v>98</v>
      </c>
      <c r="D78" s="248" t="s">
        <v>98</v>
      </c>
      <c r="E78" s="248" t="s">
        <v>121</v>
      </c>
      <c r="F78" s="248" t="s">
        <v>92</v>
      </c>
      <c r="G78" s="248" t="s">
        <v>92</v>
      </c>
      <c r="H78" s="248"/>
      <c r="I78" s="247" t="s">
        <v>162</v>
      </c>
      <c r="J78" s="248" t="s">
        <v>94</v>
      </c>
      <c r="K78" s="257">
        <f>K79+K80</f>
        <v>169412.5</v>
      </c>
      <c r="L78" s="251">
        <f>L79+L80</f>
        <v>187601.1</v>
      </c>
      <c r="M78" s="251">
        <f>M79+M80</f>
        <v>243414.8</v>
      </c>
      <c r="N78" s="251">
        <f>N79+N80</f>
        <v>293298</v>
      </c>
      <c r="O78" s="251">
        <f>O79+O80</f>
        <v>893726.4</v>
      </c>
      <c r="P78" s="248">
        <v>2017</v>
      </c>
      <c r="Q78" s="20"/>
      <c r="R78" s="315">
        <f>K78+L78+M78</f>
        <v>600428.4</v>
      </c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</row>
    <row r="79" spans="1:63" s="21" customFormat="1" ht="15.75">
      <c r="A79" s="249"/>
      <c r="B79" s="249"/>
      <c r="C79" s="249"/>
      <c r="D79" s="249"/>
      <c r="E79" s="249"/>
      <c r="F79" s="249"/>
      <c r="G79" s="249"/>
      <c r="H79" s="249">
        <v>3</v>
      </c>
      <c r="I79" s="253" t="s">
        <v>95</v>
      </c>
      <c r="J79" s="254" t="s">
        <v>94</v>
      </c>
      <c r="K79" s="255">
        <f>K86+K89</f>
        <v>169412.5</v>
      </c>
      <c r="L79" s="256">
        <f>L86+L89</f>
        <v>187601.1</v>
      </c>
      <c r="M79" s="256">
        <f>M86+M89</f>
        <v>243414.8</v>
      </c>
      <c r="N79" s="256">
        <f>N86+N89</f>
        <v>293298</v>
      </c>
      <c r="O79" s="256">
        <f>O86+O89</f>
        <v>893726.4</v>
      </c>
      <c r="P79" s="254">
        <v>2017</v>
      </c>
      <c r="Q79" s="20"/>
      <c r="R79" s="315">
        <f>K79+L79+M79</f>
        <v>600428.4</v>
      </c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</row>
    <row r="80" spans="1:63" s="21" customFormat="1" ht="15.75">
      <c r="A80" s="249"/>
      <c r="B80" s="249"/>
      <c r="C80" s="249"/>
      <c r="D80" s="249"/>
      <c r="E80" s="249"/>
      <c r="F80" s="249"/>
      <c r="G80" s="249"/>
      <c r="H80" s="249">
        <v>2</v>
      </c>
      <c r="I80" s="253" t="s">
        <v>96</v>
      </c>
      <c r="J80" s="254" t="s">
        <v>94</v>
      </c>
      <c r="K80" s="255">
        <v>0</v>
      </c>
      <c r="L80" s="256">
        <v>0</v>
      </c>
      <c r="M80" s="256">
        <v>0</v>
      </c>
      <c r="N80" s="256">
        <v>0</v>
      </c>
      <c r="O80" s="256">
        <f>K80+L80+M80+N80</f>
        <v>0</v>
      </c>
      <c r="P80" s="254">
        <v>2017</v>
      </c>
      <c r="Q80" s="20"/>
      <c r="R80" s="315">
        <f>K80+L80+M80</f>
        <v>0</v>
      </c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</row>
    <row r="81" spans="1:18" ht="63.75">
      <c r="A81" s="14" t="s">
        <v>91</v>
      </c>
      <c r="B81" s="14">
        <v>1</v>
      </c>
      <c r="C81" s="14" t="s">
        <v>98</v>
      </c>
      <c r="D81" s="14" t="s">
        <v>98</v>
      </c>
      <c r="E81" s="14" t="s">
        <v>121</v>
      </c>
      <c r="F81" s="14" t="s">
        <v>92</v>
      </c>
      <c r="G81" s="14" t="s">
        <v>92</v>
      </c>
      <c r="H81" s="14"/>
      <c r="I81" s="27" t="s">
        <v>163</v>
      </c>
      <c r="J81" s="14" t="s">
        <v>101</v>
      </c>
      <c r="K81" s="193">
        <v>86</v>
      </c>
      <c r="L81" s="28">
        <v>87</v>
      </c>
      <c r="M81" s="28">
        <v>88</v>
      </c>
      <c r="N81" s="29">
        <v>88</v>
      </c>
      <c r="O81" s="28">
        <v>88</v>
      </c>
      <c r="P81" s="14">
        <v>2017</v>
      </c>
      <c r="R81" s="315"/>
    </row>
    <row r="82" spans="1:18" ht="58.5" customHeight="1">
      <c r="A82" s="14" t="s">
        <v>91</v>
      </c>
      <c r="B82" s="14">
        <v>1</v>
      </c>
      <c r="C82" s="14" t="s">
        <v>98</v>
      </c>
      <c r="D82" s="14" t="s">
        <v>98</v>
      </c>
      <c r="E82" s="14" t="s">
        <v>121</v>
      </c>
      <c r="F82" s="14" t="s">
        <v>92</v>
      </c>
      <c r="G82" s="14" t="s">
        <v>92</v>
      </c>
      <c r="H82" s="14"/>
      <c r="I82" s="30" t="s">
        <v>164</v>
      </c>
      <c r="J82" s="14" t="s">
        <v>101</v>
      </c>
      <c r="K82" s="194">
        <v>81</v>
      </c>
      <c r="L82" s="31">
        <v>81.1</v>
      </c>
      <c r="M82" s="31">
        <v>82</v>
      </c>
      <c r="N82" s="31">
        <v>83</v>
      </c>
      <c r="O82" s="31">
        <v>83</v>
      </c>
      <c r="P82" s="14">
        <v>2017</v>
      </c>
      <c r="R82" s="315"/>
    </row>
    <row r="83" spans="1:18" ht="63.75">
      <c r="A83" s="14" t="s">
        <v>91</v>
      </c>
      <c r="B83" s="14">
        <v>1</v>
      </c>
      <c r="C83" s="14" t="s">
        <v>98</v>
      </c>
      <c r="D83" s="14" t="s">
        <v>98</v>
      </c>
      <c r="E83" s="14" t="s">
        <v>121</v>
      </c>
      <c r="F83" s="14" t="s">
        <v>92</v>
      </c>
      <c r="G83" s="14" t="s">
        <v>92</v>
      </c>
      <c r="H83" s="14"/>
      <c r="I83" s="30" t="s">
        <v>165</v>
      </c>
      <c r="J83" s="33" t="s">
        <v>101</v>
      </c>
      <c r="K83" s="205">
        <v>80</v>
      </c>
      <c r="L83" s="66">
        <v>85</v>
      </c>
      <c r="M83" s="66">
        <v>90</v>
      </c>
      <c r="N83" s="66">
        <v>95</v>
      </c>
      <c r="O83" s="66">
        <f>N83</f>
        <v>95</v>
      </c>
      <c r="P83" s="36">
        <v>2017</v>
      </c>
      <c r="R83" s="315"/>
    </row>
    <row r="84" spans="1:18" ht="55.5" customHeight="1">
      <c r="A84" s="60" t="s">
        <v>91</v>
      </c>
      <c r="B84" s="60">
        <v>1</v>
      </c>
      <c r="C84" s="60" t="s">
        <v>98</v>
      </c>
      <c r="D84" s="60" t="s">
        <v>98</v>
      </c>
      <c r="E84" s="60" t="s">
        <v>121</v>
      </c>
      <c r="F84" s="60" t="s">
        <v>92</v>
      </c>
      <c r="G84" s="60" t="s">
        <v>98</v>
      </c>
      <c r="H84" s="60"/>
      <c r="I84" s="298" t="s">
        <v>166</v>
      </c>
      <c r="J84" s="50" t="s">
        <v>113</v>
      </c>
      <c r="K84" s="206" t="s">
        <v>114</v>
      </c>
      <c r="L84" s="67" t="s">
        <v>114</v>
      </c>
      <c r="M84" s="67" t="s">
        <v>114</v>
      </c>
      <c r="N84" s="68" t="s">
        <v>114</v>
      </c>
      <c r="O84" s="67" t="s">
        <v>114</v>
      </c>
      <c r="P84" s="50">
        <v>2017</v>
      </c>
      <c r="R84" s="315"/>
    </row>
    <row r="85" spans="1:18" ht="51">
      <c r="A85" s="14" t="s">
        <v>91</v>
      </c>
      <c r="B85" s="14">
        <v>1</v>
      </c>
      <c r="C85" s="14" t="s">
        <v>98</v>
      </c>
      <c r="D85" s="14" t="s">
        <v>98</v>
      </c>
      <c r="E85" s="14" t="s">
        <v>121</v>
      </c>
      <c r="F85" s="14" t="s">
        <v>92</v>
      </c>
      <c r="G85" s="14" t="s">
        <v>98</v>
      </c>
      <c r="H85" s="14"/>
      <c r="I85" s="30" t="s">
        <v>167</v>
      </c>
      <c r="J85" s="14" t="s">
        <v>101</v>
      </c>
      <c r="K85" s="193">
        <v>100</v>
      </c>
      <c r="L85" s="28">
        <v>100</v>
      </c>
      <c r="M85" s="28">
        <v>100</v>
      </c>
      <c r="N85" s="28">
        <v>100</v>
      </c>
      <c r="O85" s="28">
        <v>100</v>
      </c>
      <c r="P85" s="14">
        <v>2017</v>
      </c>
      <c r="R85" s="315"/>
    </row>
    <row r="86" spans="1:18" ht="25.5">
      <c r="A86" s="50" t="s">
        <v>91</v>
      </c>
      <c r="B86" s="50">
        <v>1</v>
      </c>
      <c r="C86" s="50" t="s">
        <v>98</v>
      </c>
      <c r="D86" s="50" t="s">
        <v>98</v>
      </c>
      <c r="E86" s="50" t="s">
        <v>121</v>
      </c>
      <c r="F86" s="50" t="s">
        <v>92</v>
      </c>
      <c r="G86" s="50" t="s">
        <v>116</v>
      </c>
      <c r="H86" s="60">
        <v>3</v>
      </c>
      <c r="I86" s="52" t="s">
        <v>168</v>
      </c>
      <c r="J86" s="50" t="s">
        <v>94</v>
      </c>
      <c r="K86" s="204">
        <v>169392.5</v>
      </c>
      <c r="L86" s="299">
        <v>185012.7</v>
      </c>
      <c r="M86" s="54">
        <v>240014.8</v>
      </c>
      <c r="N86" s="54">
        <v>289498</v>
      </c>
      <c r="O86" s="54">
        <f>K86+L86+M86+N86</f>
        <v>883918</v>
      </c>
      <c r="P86" s="50">
        <v>2017</v>
      </c>
      <c r="R86" s="315">
        <f>K86+L86+M86</f>
        <v>594420</v>
      </c>
    </row>
    <row r="87" spans="1:18" ht="38.25">
      <c r="A87" s="14" t="s">
        <v>91</v>
      </c>
      <c r="B87" s="14">
        <v>1</v>
      </c>
      <c r="C87" s="14" t="s">
        <v>98</v>
      </c>
      <c r="D87" s="14" t="s">
        <v>98</v>
      </c>
      <c r="E87" s="14" t="s">
        <v>121</v>
      </c>
      <c r="F87" s="14" t="s">
        <v>92</v>
      </c>
      <c r="G87" s="14" t="s">
        <v>116</v>
      </c>
      <c r="H87" s="14"/>
      <c r="I87" s="30" t="s">
        <v>169</v>
      </c>
      <c r="J87" s="14" t="s">
        <v>119</v>
      </c>
      <c r="K87" s="200">
        <v>13494</v>
      </c>
      <c r="L87" s="40">
        <v>13507</v>
      </c>
      <c r="M87" s="40">
        <v>13303</v>
      </c>
      <c r="N87" s="40">
        <v>13303</v>
      </c>
      <c r="O87" s="40">
        <f>K87+L87+M87+N87</f>
        <v>53607</v>
      </c>
      <c r="P87" s="14">
        <v>2017</v>
      </c>
      <c r="R87" s="315"/>
    </row>
    <row r="88" spans="1:18" ht="54" customHeight="1">
      <c r="A88" s="14" t="s">
        <v>91</v>
      </c>
      <c r="B88" s="14">
        <v>1</v>
      </c>
      <c r="C88" s="14" t="s">
        <v>98</v>
      </c>
      <c r="D88" s="14" t="s">
        <v>98</v>
      </c>
      <c r="E88" s="14" t="s">
        <v>121</v>
      </c>
      <c r="F88" s="14" t="s">
        <v>92</v>
      </c>
      <c r="G88" s="14" t="s">
        <v>116</v>
      </c>
      <c r="H88" s="14"/>
      <c r="I88" s="30" t="s">
        <v>170</v>
      </c>
      <c r="J88" s="14" t="s">
        <v>101</v>
      </c>
      <c r="K88" s="201">
        <f>K78/K10*100</f>
        <v>16.1</v>
      </c>
      <c r="L88" s="301">
        <f>L86/L10*100</f>
        <v>19.1</v>
      </c>
      <c r="M88" s="56">
        <f>M78/M10*100</f>
        <v>19.4</v>
      </c>
      <c r="N88" s="56">
        <f>N78/N10*100</f>
        <v>21.5</v>
      </c>
      <c r="O88" s="56">
        <f>O78/O10*100</f>
        <v>19.3</v>
      </c>
      <c r="P88" s="14">
        <v>2017</v>
      </c>
      <c r="R88" s="315"/>
    </row>
    <row r="89" spans="1:18" ht="38.25">
      <c r="A89" s="50" t="s">
        <v>91</v>
      </c>
      <c r="B89" s="50">
        <v>1</v>
      </c>
      <c r="C89" s="50" t="s">
        <v>98</v>
      </c>
      <c r="D89" s="50" t="s">
        <v>98</v>
      </c>
      <c r="E89" s="50" t="s">
        <v>121</v>
      </c>
      <c r="F89" s="50" t="s">
        <v>92</v>
      </c>
      <c r="G89" s="50" t="s">
        <v>121</v>
      </c>
      <c r="H89" s="60">
        <v>3</v>
      </c>
      <c r="I89" s="52" t="s">
        <v>171</v>
      </c>
      <c r="J89" s="50" t="s">
        <v>94</v>
      </c>
      <c r="K89" s="199">
        <v>20</v>
      </c>
      <c r="L89" s="299">
        <v>2588.4</v>
      </c>
      <c r="M89" s="54">
        <v>3400</v>
      </c>
      <c r="N89" s="57">
        <v>3800</v>
      </c>
      <c r="O89" s="54">
        <f>K89+L89+M89+N89</f>
        <v>9808.4</v>
      </c>
      <c r="P89" s="50">
        <v>2017</v>
      </c>
      <c r="R89" s="315">
        <f>K89+L89+M89</f>
        <v>6008.4</v>
      </c>
    </row>
    <row r="90" spans="1:63" s="64" customFormat="1" ht="63.75" customHeight="1">
      <c r="A90" s="14" t="s">
        <v>91</v>
      </c>
      <c r="B90" s="14">
        <v>1</v>
      </c>
      <c r="C90" s="14" t="s">
        <v>98</v>
      </c>
      <c r="D90" s="14" t="s">
        <v>98</v>
      </c>
      <c r="E90" s="14" t="s">
        <v>121</v>
      </c>
      <c r="F90" s="14" t="s">
        <v>92</v>
      </c>
      <c r="G90" s="14" t="s">
        <v>121</v>
      </c>
      <c r="H90" s="14"/>
      <c r="I90" s="30" t="s">
        <v>172</v>
      </c>
      <c r="J90" s="14" t="s">
        <v>156</v>
      </c>
      <c r="K90" s="200">
        <v>2</v>
      </c>
      <c r="L90" s="40">
        <v>7</v>
      </c>
      <c r="M90" s="40">
        <v>7</v>
      </c>
      <c r="N90" s="40">
        <v>7</v>
      </c>
      <c r="O90" s="40">
        <f>K90+L90+M90+N90</f>
        <v>23</v>
      </c>
      <c r="P90" s="14">
        <v>2017</v>
      </c>
      <c r="Q90" s="1"/>
      <c r="R90" s="315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s="21" customFormat="1" ht="25.5">
      <c r="A91" s="248" t="s">
        <v>91</v>
      </c>
      <c r="B91" s="248">
        <v>1</v>
      </c>
      <c r="C91" s="248" t="s">
        <v>98</v>
      </c>
      <c r="D91" s="248" t="s">
        <v>98</v>
      </c>
      <c r="E91" s="248" t="s">
        <v>124</v>
      </c>
      <c r="F91" s="248" t="s">
        <v>92</v>
      </c>
      <c r="G91" s="248" t="s">
        <v>92</v>
      </c>
      <c r="H91" s="249"/>
      <c r="I91" s="247" t="s">
        <v>173</v>
      </c>
      <c r="J91" s="248" t="s">
        <v>94</v>
      </c>
      <c r="K91" s="257">
        <f>K92+K93</f>
        <v>1694</v>
      </c>
      <c r="L91" s="251">
        <f>L92+L93</f>
        <v>1883</v>
      </c>
      <c r="M91" s="251">
        <f>M92+M93</f>
        <v>2452</v>
      </c>
      <c r="N91" s="251">
        <f>N92+N93</f>
        <v>2750</v>
      </c>
      <c r="O91" s="251">
        <f>O92+O93</f>
        <v>8779</v>
      </c>
      <c r="P91" s="248">
        <v>2017</v>
      </c>
      <c r="Q91" s="20"/>
      <c r="R91" s="315">
        <f>K91+L91+M91</f>
        <v>6029</v>
      </c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</row>
    <row r="92" spans="1:63" s="21" customFormat="1" ht="15.75">
      <c r="A92" s="249"/>
      <c r="B92" s="249"/>
      <c r="C92" s="249"/>
      <c r="D92" s="249"/>
      <c r="E92" s="249"/>
      <c r="F92" s="249"/>
      <c r="G92" s="249"/>
      <c r="H92" s="249">
        <v>3</v>
      </c>
      <c r="I92" s="253" t="s">
        <v>95</v>
      </c>
      <c r="J92" s="254" t="s">
        <v>94</v>
      </c>
      <c r="K92" s="255">
        <f>K98+K100+K102+K104+K106+K108</f>
        <v>1694</v>
      </c>
      <c r="L92" s="256">
        <f>L98+L100+L102+L104+L106+L108</f>
        <v>1883</v>
      </c>
      <c r="M92" s="256">
        <f>M98+M100+M102+M104+M106+M108</f>
        <v>2452</v>
      </c>
      <c r="N92" s="256">
        <f>N98+N100+N102+N104+N106+N108</f>
        <v>2750</v>
      </c>
      <c r="O92" s="256">
        <f>O98+O100+O102+O104+O106+O108</f>
        <v>8779</v>
      </c>
      <c r="P92" s="254">
        <v>2017</v>
      </c>
      <c r="Q92" s="20"/>
      <c r="R92" s="315">
        <f>K92+L92+M92</f>
        <v>6029</v>
      </c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</row>
    <row r="93" spans="1:63" s="21" customFormat="1" ht="15.75">
      <c r="A93" s="249"/>
      <c r="B93" s="249"/>
      <c r="C93" s="249"/>
      <c r="D93" s="249"/>
      <c r="E93" s="249"/>
      <c r="F93" s="249"/>
      <c r="G93" s="249"/>
      <c r="H93" s="249">
        <v>2</v>
      </c>
      <c r="I93" s="253" t="s">
        <v>96</v>
      </c>
      <c r="J93" s="254" t="s">
        <v>94</v>
      </c>
      <c r="K93" s="255">
        <v>0</v>
      </c>
      <c r="L93" s="256">
        <v>0</v>
      </c>
      <c r="M93" s="256">
        <v>0</v>
      </c>
      <c r="N93" s="256">
        <v>0</v>
      </c>
      <c r="O93" s="256">
        <f>K93+L93+M93+N93</f>
        <v>0</v>
      </c>
      <c r="P93" s="254"/>
      <c r="Q93" s="20"/>
      <c r="R93" s="315">
        <f>K93+L93+M93</f>
        <v>0</v>
      </c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</row>
    <row r="94" spans="1:18" ht="51">
      <c r="A94" s="14" t="s">
        <v>91</v>
      </c>
      <c r="B94" s="14">
        <v>1</v>
      </c>
      <c r="C94" s="14" t="s">
        <v>98</v>
      </c>
      <c r="D94" s="14" t="s">
        <v>98</v>
      </c>
      <c r="E94" s="14">
        <v>4</v>
      </c>
      <c r="F94" s="14" t="s">
        <v>92</v>
      </c>
      <c r="G94" s="14">
        <v>0</v>
      </c>
      <c r="H94" s="14"/>
      <c r="I94" s="30" t="s">
        <v>174</v>
      </c>
      <c r="J94" s="14" t="s">
        <v>101</v>
      </c>
      <c r="K94" s="201">
        <v>0.2</v>
      </c>
      <c r="L94" s="201">
        <v>0.2</v>
      </c>
      <c r="M94" s="201">
        <v>0.2</v>
      </c>
      <c r="N94" s="201">
        <v>0.2</v>
      </c>
      <c r="O94" s="201">
        <v>0.2</v>
      </c>
      <c r="P94" s="14">
        <v>2017</v>
      </c>
      <c r="R94" s="315"/>
    </row>
    <row r="95" spans="1:18" ht="45.75" customHeight="1">
      <c r="A95" s="14" t="s">
        <v>91</v>
      </c>
      <c r="B95" s="14">
        <v>1</v>
      </c>
      <c r="C95" s="14" t="s">
        <v>98</v>
      </c>
      <c r="D95" s="14" t="s">
        <v>98</v>
      </c>
      <c r="E95" s="14" t="s">
        <v>124</v>
      </c>
      <c r="F95" s="14" t="s">
        <v>92</v>
      </c>
      <c r="G95" s="14" t="s">
        <v>92</v>
      </c>
      <c r="H95" s="14"/>
      <c r="I95" s="30" t="s">
        <v>175</v>
      </c>
      <c r="J95" s="14" t="s">
        <v>156</v>
      </c>
      <c r="K95" s="200">
        <f>K99+K101+K103</f>
        <v>84</v>
      </c>
      <c r="L95" s="40">
        <f>L99+L101+L103</f>
        <v>91</v>
      </c>
      <c r="M95" s="40">
        <f>M99+M101+M103</f>
        <v>98</v>
      </c>
      <c r="N95" s="40">
        <f>N99+N101+N103</f>
        <v>105</v>
      </c>
      <c r="O95" s="40">
        <v>105</v>
      </c>
      <c r="P95" s="14">
        <v>2017</v>
      </c>
      <c r="R95" s="315"/>
    </row>
    <row r="96" spans="1:18" ht="42.75" customHeight="1">
      <c r="A96" s="50" t="s">
        <v>91</v>
      </c>
      <c r="B96" s="50">
        <v>1</v>
      </c>
      <c r="C96" s="50" t="s">
        <v>98</v>
      </c>
      <c r="D96" s="50" t="s">
        <v>98</v>
      </c>
      <c r="E96" s="50" t="s">
        <v>124</v>
      </c>
      <c r="F96" s="50" t="s">
        <v>92</v>
      </c>
      <c r="G96" s="50" t="s">
        <v>98</v>
      </c>
      <c r="H96" s="60"/>
      <c r="I96" s="52" t="s">
        <v>176</v>
      </c>
      <c r="J96" s="50" t="s">
        <v>113</v>
      </c>
      <c r="K96" s="199" t="s">
        <v>114</v>
      </c>
      <c r="L96" s="53" t="s">
        <v>114</v>
      </c>
      <c r="M96" s="53" t="s">
        <v>114</v>
      </c>
      <c r="N96" s="54" t="s">
        <v>114</v>
      </c>
      <c r="O96" s="53" t="s">
        <v>114</v>
      </c>
      <c r="P96" s="50">
        <v>2017</v>
      </c>
      <c r="R96" s="315"/>
    </row>
    <row r="97" spans="1:18" ht="38.25">
      <c r="A97" s="14" t="s">
        <v>91</v>
      </c>
      <c r="B97" s="14">
        <v>1</v>
      </c>
      <c r="C97" s="14" t="s">
        <v>98</v>
      </c>
      <c r="D97" s="14" t="s">
        <v>98</v>
      </c>
      <c r="E97" s="14" t="s">
        <v>124</v>
      </c>
      <c r="F97" s="14" t="s">
        <v>92</v>
      </c>
      <c r="G97" s="14" t="s">
        <v>98</v>
      </c>
      <c r="H97" s="14"/>
      <c r="I97" s="30" t="s">
        <v>177</v>
      </c>
      <c r="J97" s="14" t="s">
        <v>101</v>
      </c>
      <c r="K97" s="193">
        <v>100</v>
      </c>
      <c r="L97" s="28">
        <v>100</v>
      </c>
      <c r="M97" s="28">
        <v>100</v>
      </c>
      <c r="N97" s="28">
        <v>100</v>
      </c>
      <c r="O97" s="28">
        <v>100</v>
      </c>
      <c r="P97" s="14">
        <v>2017</v>
      </c>
      <c r="R97" s="315"/>
    </row>
    <row r="98" spans="1:18" ht="32.25" customHeight="1">
      <c r="A98" s="50" t="s">
        <v>91</v>
      </c>
      <c r="B98" s="50">
        <v>1</v>
      </c>
      <c r="C98" s="50" t="s">
        <v>98</v>
      </c>
      <c r="D98" s="50" t="s">
        <v>98</v>
      </c>
      <c r="E98" s="50" t="s">
        <v>124</v>
      </c>
      <c r="F98" s="50" t="s">
        <v>92</v>
      </c>
      <c r="G98" s="50" t="s">
        <v>116</v>
      </c>
      <c r="H98" s="60">
        <v>3</v>
      </c>
      <c r="I98" s="69" t="s">
        <v>178</v>
      </c>
      <c r="J98" s="50" t="s">
        <v>94</v>
      </c>
      <c r="K98" s="199">
        <v>500</v>
      </c>
      <c r="L98" s="54">
        <v>785</v>
      </c>
      <c r="M98" s="54">
        <v>712</v>
      </c>
      <c r="N98" s="54">
        <v>1010</v>
      </c>
      <c r="O98" s="54">
        <f>K98+L98+M98+N98</f>
        <v>3007</v>
      </c>
      <c r="P98" s="50">
        <v>2017</v>
      </c>
      <c r="R98" s="315">
        <f>K98+L98+M98</f>
        <v>1997</v>
      </c>
    </row>
    <row r="99" spans="1:18" ht="38.25">
      <c r="A99" s="14" t="s">
        <v>91</v>
      </c>
      <c r="B99" s="14">
        <v>1</v>
      </c>
      <c r="C99" s="14" t="s">
        <v>98</v>
      </c>
      <c r="D99" s="14" t="s">
        <v>98</v>
      </c>
      <c r="E99" s="14" t="s">
        <v>124</v>
      </c>
      <c r="F99" s="14" t="s">
        <v>92</v>
      </c>
      <c r="G99" s="14" t="s">
        <v>116</v>
      </c>
      <c r="H99" s="14"/>
      <c r="I99" s="30" t="s">
        <v>179</v>
      </c>
      <c r="J99" s="14" t="s">
        <v>156</v>
      </c>
      <c r="K99" s="200">
        <v>51</v>
      </c>
      <c r="L99" s="40">
        <v>55</v>
      </c>
      <c r="M99" s="40">
        <v>60</v>
      </c>
      <c r="N99" s="40">
        <v>65</v>
      </c>
      <c r="O99" s="40">
        <f>K99+L99+M99+N99</f>
        <v>231</v>
      </c>
      <c r="P99" s="14">
        <v>2017</v>
      </c>
      <c r="R99" s="315"/>
    </row>
    <row r="100" spans="1:18" ht="25.5">
      <c r="A100" s="50" t="s">
        <v>91</v>
      </c>
      <c r="B100" s="50">
        <v>1</v>
      </c>
      <c r="C100" s="50" t="s">
        <v>98</v>
      </c>
      <c r="D100" s="50" t="s">
        <v>98</v>
      </c>
      <c r="E100" s="50" t="s">
        <v>124</v>
      </c>
      <c r="F100" s="50" t="s">
        <v>92</v>
      </c>
      <c r="G100" s="50" t="s">
        <v>121</v>
      </c>
      <c r="H100" s="60">
        <v>3</v>
      </c>
      <c r="I100" s="52" t="s">
        <v>180</v>
      </c>
      <c r="J100" s="50" t="s">
        <v>94</v>
      </c>
      <c r="K100" s="199">
        <v>60</v>
      </c>
      <c r="L100" s="54">
        <v>80</v>
      </c>
      <c r="M100" s="54">
        <v>100</v>
      </c>
      <c r="N100" s="54">
        <v>100</v>
      </c>
      <c r="O100" s="54">
        <f>K100+L100+M100+N100</f>
        <v>340</v>
      </c>
      <c r="P100" s="50">
        <v>2017</v>
      </c>
      <c r="R100" s="315">
        <f>K100+L100+M100</f>
        <v>240</v>
      </c>
    </row>
    <row r="101" spans="1:18" ht="38.25">
      <c r="A101" s="14" t="s">
        <v>91</v>
      </c>
      <c r="B101" s="14">
        <v>1</v>
      </c>
      <c r="C101" s="14" t="s">
        <v>98</v>
      </c>
      <c r="D101" s="14" t="s">
        <v>98</v>
      </c>
      <c r="E101" s="14" t="s">
        <v>124</v>
      </c>
      <c r="F101" s="14" t="s">
        <v>92</v>
      </c>
      <c r="G101" s="14" t="s">
        <v>121</v>
      </c>
      <c r="H101" s="14"/>
      <c r="I101" s="30" t="s">
        <v>181</v>
      </c>
      <c r="J101" s="14" t="s">
        <v>101</v>
      </c>
      <c r="K101" s="200">
        <v>4</v>
      </c>
      <c r="L101" s="40">
        <v>7</v>
      </c>
      <c r="M101" s="40">
        <v>9</v>
      </c>
      <c r="N101" s="40">
        <v>11</v>
      </c>
      <c r="O101" s="40">
        <f>N101</f>
        <v>11</v>
      </c>
      <c r="P101" s="14">
        <v>2017</v>
      </c>
      <c r="R101" s="315"/>
    </row>
    <row r="102" spans="1:18" ht="25.5">
      <c r="A102" s="50" t="s">
        <v>91</v>
      </c>
      <c r="B102" s="50">
        <v>1</v>
      </c>
      <c r="C102" s="50" t="s">
        <v>98</v>
      </c>
      <c r="D102" s="50" t="s">
        <v>98</v>
      </c>
      <c r="E102" s="50" t="s">
        <v>124</v>
      </c>
      <c r="F102" s="50" t="s">
        <v>92</v>
      </c>
      <c r="G102" s="50" t="s">
        <v>124</v>
      </c>
      <c r="H102" s="60">
        <v>3</v>
      </c>
      <c r="I102" s="52" t="s">
        <v>182</v>
      </c>
      <c r="J102" s="50" t="s">
        <v>94</v>
      </c>
      <c r="K102" s="199">
        <v>500</v>
      </c>
      <c r="L102" s="54">
        <v>514</v>
      </c>
      <c r="M102" s="54">
        <v>620</v>
      </c>
      <c r="N102" s="54">
        <v>620</v>
      </c>
      <c r="O102" s="54">
        <f>K102+L102+M102+N102</f>
        <v>2254</v>
      </c>
      <c r="P102" s="50">
        <v>2017</v>
      </c>
      <c r="R102" s="315">
        <f>K102+L102+M102</f>
        <v>1634</v>
      </c>
    </row>
    <row r="103" spans="1:18" ht="29.25" customHeight="1">
      <c r="A103" s="14" t="s">
        <v>91</v>
      </c>
      <c r="B103" s="14">
        <v>1</v>
      </c>
      <c r="C103" s="14" t="s">
        <v>98</v>
      </c>
      <c r="D103" s="14" t="s">
        <v>98</v>
      </c>
      <c r="E103" s="14" t="s">
        <v>124</v>
      </c>
      <c r="F103" s="14" t="s">
        <v>92</v>
      </c>
      <c r="G103" s="14" t="s">
        <v>124</v>
      </c>
      <c r="H103" s="14"/>
      <c r="I103" s="30" t="s">
        <v>183</v>
      </c>
      <c r="J103" s="14" t="s">
        <v>156</v>
      </c>
      <c r="K103" s="200">
        <v>29</v>
      </c>
      <c r="L103" s="58">
        <v>29</v>
      </c>
      <c r="M103" s="58">
        <v>29</v>
      </c>
      <c r="N103" s="58">
        <v>29</v>
      </c>
      <c r="O103" s="40">
        <v>29</v>
      </c>
      <c r="P103" s="14">
        <v>2017</v>
      </c>
      <c r="R103" s="315"/>
    </row>
    <row r="104" spans="1:18" ht="25.5">
      <c r="A104" s="50" t="s">
        <v>91</v>
      </c>
      <c r="B104" s="50">
        <v>1</v>
      </c>
      <c r="C104" s="50" t="s">
        <v>98</v>
      </c>
      <c r="D104" s="50" t="s">
        <v>98</v>
      </c>
      <c r="E104" s="50" t="s">
        <v>124</v>
      </c>
      <c r="F104" s="50" t="s">
        <v>92</v>
      </c>
      <c r="G104" s="50" t="s">
        <v>130</v>
      </c>
      <c r="H104" s="60">
        <v>3</v>
      </c>
      <c r="I104" s="52" t="s">
        <v>184</v>
      </c>
      <c r="J104" s="50" t="s">
        <v>94</v>
      </c>
      <c r="K104" s="199">
        <v>300</v>
      </c>
      <c r="L104" s="54">
        <v>300</v>
      </c>
      <c r="M104" s="54">
        <v>500</v>
      </c>
      <c r="N104" s="54">
        <v>500</v>
      </c>
      <c r="O104" s="54">
        <f>K104+L104+M104+N104</f>
        <v>1600</v>
      </c>
      <c r="P104" s="50">
        <v>2017</v>
      </c>
      <c r="R104" s="315">
        <f>K104+L104+M104</f>
        <v>1100</v>
      </c>
    </row>
    <row r="105" spans="1:18" ht="25.5">
      <c r="A105" s="14" t="s">
        <v>91</v>
      </c>
      <c r="B105" s="14">
        <v>1</v>
      </c>
      <c r="C105" s="14" t="s">
        <v>98</v>
      </c>
      <c r="D105" s="14" t="s">
        <v>98</v>
      </c>
      <c r="E105" s="14" t="s">
        <v>124</v>
      </c>
      <c r="F105" s="14" t="s">
        <v>92</v>
      </c>
      <c r="G105" s="14" t="s">
        <v>130</v>
      </c>
      <c r="H105" s="14"/>
      <c r="I105" s="30" t="s">
        <v>185</v>
      </c>
      <c r="J105" s="14" t="s">
        <v>156</v>
      </c>
      <c r="K105" s="200">
        <v>10</v>
      </c>
      <c r="L105" s="40">
        <v>11</v>
      </c>
      <c r="M105" s="40">
        <v>11</v>
      </c>
      <c r="N105" s="40">
        <v>11</v>
      </c>
      <c r="O105" s="40">
        <v>11</v>
      </c>
      <c r="P105" s="14">
        <v>2017</v>
      </c>
      <c r="R105" s="315"/>
    </row>
    <row r="106" spans="1:18" ht="46.5" customHeight="1">
      <c r="A106" s="50" t="s">
        <v>91</v>
      </c>
      <c r="B106" s="50">
        <v>1</v>
      </c>
      <c r="C106" s="50" t="s">
        <v>98</v>
      </c>
      <c r="D106" s="50" t="s">
        <v>98</v>
      </c>
      <c r="E106" s="50" t="s">
        <v>124</v>
      </c>
      <c r="F106" s="50" t="s">
        <v>92</v>
      </c>
      <c r="G106" s="50" t="s">
        <v>129</v>
      </c>
      <c r="H106" s="60">
        <v>3</v>
      </c>
      <c r="I106" s="52" t="s">
        <v>186</v>
      </c>
      <c r="J106" s="50" t="s">
        <v>94</v>
      </c>
      <c r="K106" s="199">
        <v>104</v>
      </c>
      <c r="L106" s="54">
        <v>104</v>
      </c>
      <c r="M106" s="54">
        <v>120</v>
      </c>
      <c r="N106" s="54">
        <v>120</v>
      </c>
      <c r="O106" s="54">
        <f>K106+L106+M106+N106</f>
        <v>448</v>
      </c>
      <c r="P106" s="50">
        <v>2017</v>
      </c>
      <c r="R106" s="315">
        <f>K106+L106+M106</f>
        <v>328</v>
      </c>
    </row>
    <row r="107" spans="1:18" ht="38.25">
      <c r="A107" s="14" t="s">
        <v>91</v>
      </c>
      <c r="B107" s="14">
        <v>1</v>
      </c>
      <c r="C107" s="14" t="s">
        <v>98</v>
      </c>
      <c r="D107" s="14" t="s">
        <v>98</v>
      </c>
      <c r="E107" s="14" t="s">
        <v>124</v>
      </c>
      <c r="F107" s="14" t="s">
        <v>92</v>
      </c>
      <c r="G107" s="14" t="s">
        <v>129</v>
      </c>
      <c r="H107" s="14"/>
      <c r="I107" s="30" t="s">
        <v>187</v>
      </c>
      <c r="J107" s="14" t="s">
        <v>119</v>
      </c>
      <c r="K107" s="200">
        <v>70</v>
      </c>
      <c r="L107" s="40">
        <v>72</v>
      </c>
      <c r="M107" s="40">
        <v>75</v>
      </c>
      <c r="N107" s="40">
        <v>75</v>
      </c>
      <c r="O107" s="40">
        <f>K107+L107+M107+N107</f>
        <v>292</v>
      </c>
      <c r="P107" s="14">
        <v>2017</v>
      </c>
      <c r="R107" s="315"/>
    </row>
    <row r="108" spans="1:18" ht="89.25">
      <c r="A108" s="50" t="s">
        <v>91</v>
      </c>
      <c r="B108" s="50">
        <v>1</v>
      </c>
      <c r="C108" s="50" t="s">
        <v>98</v>
      </c>
      <c r="D108" s="50" t="s">
        <v>98</v>
      </c>
      <c r="E108" s="50" t="s">
        <v>124</v>
      </c>
      <c r="F108" s="50" t="s">
        <v>92</v>
      </c>
      <c r="G108" s="50" t="s">
        <v>127</v>
      </c>
      <c r="H108" s="60">
        <v>3</v>
      </c>
      <c r="I108" s="52" t="s">
        <v>188</v>
      </c>
      <c r="J108" s="50" t="s">
        <v>94</v>
      </c>
      <c r="K108" s="199">
        <v>230</v>
      </c>
      <c r="L108" s="54">
        <v>100</v>
      </c>
      <c r="M108" s="54">
        <v>400</v>
      </c>
      <c r="N108" s="54">
        <v>400</v>
      </c>
      <c r="O108" s="54">
        <f>K108+L108+M108+N108</f>
        <v>1130</v>
      </c>
      <c r="P108" s="50">
        <v>2017</v>
      </c>
      <c r="R108" s="315">
        <f>K108+L108+M108</f>
        <v>730</v>
      </c>
    </row>
    <row r="109" spans="1:63" s="64" customFormat="1" ht="51">
      <c r="A109" s="14" t="s">
        <v>91</v>
      </c>
      <c r="B109" s="14">
        <v>1</v>
      </c>
      <c r="C109" s="14" t="s">
        <v>98</v>
      </c>
      <c r="D109" s="14" t="s">
        <v>98</v>
      </c>
      <c r="E109" s="14" t="s">
        <v>124</v>
      </c>
      <c r="F109" s="14" t="s">
        <v>92</v>
      </c>
      <c r="G109" s="14" t="s">
        <v>127</v>
      </c>
      <c r="H109" s="14"/>
      <c r="I109" s="30" t="s">
        <v>189</v>
      </c>
      <c r="J109" s="14" t="s">
        <v>156</v>
      </c>
      <c r="K109" s="200">
        <v>3</v>
      </c>
      <c r="L109" s="40">
        <v>3</v>
      </c>
      <c r="M109" s="40">
        <v>6</v>
      </c>
      <c r="N109" s="58">
        <v>6</v>
      </c>
      <c r="O109" s="40">
        <f>K109+L109+M109+N109</f>
        <v>18</v>
      </c>
      <c r="P109" s="14">
        <v>2017</v>
      </c>
      <c r="Q109" s="1"/>
      <c r="R109" s="315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s="21" customFormat="1" ht="51">
      <c r="A110" s="248" t="s">
        <v>91</v>
      </c>
      <c r="B110" s="248">
        <v>1</v>
      </c>
      <c r="C110" s="248" t="s">
        <v>98</v>
      </c>
      <c r="D110" s="248" t="s">
        <v>98</v>
      </c>
      <c r="E110" s="248" t="s">
        <v>130</v>
      </c>
      <c r="F110" s="248" t="s">
        <v>92</v>
      </c>
      <c r="G110" s="248" t="s">
        <v>92</v>
      </c>
      <c r="H110" s="249"/>
      <c r="I110" s="247" t="s">
        <v>190</v>
      </c>
      <c r="J110" s="248" t="s">
        <v>94</v>
      </c>
      <c r="K110" s="257">
        <f>K111+K112</f>
        <v>356</v>
      </c>
      <c r="L110" s="251">
        <f>L111+L112</f>
        <v>905.5</v>
      </c>
      <c r="M110" s="251">
        <f>M111+M112</f>
        <v>688</v>
      </c>
      <c r="N110" s="251">
        <f>N111+N112</f>
        <v>688</v>
      </c>
      <c r="O110" s="251">
        <f>O111+O112</f>
        <v>2637.5</v>
      </c>
      <c r="P110" s="248">
        <v>2017</v>
      </c>
      <c r="Q110" s="20"/>
      <c r="R110" s="315">
        <f>K110+L110+M110</f>
        <v>1949.5</v>
      </c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</row>
    <row r="111" spans="1:18" ht="15.75">
      <c r="A111" s="249"/>
      <c r="B111" s="249"/>
      <c r="C111" s="249"/>
      <c r="D111" s="249"/>
      <c r="E111" s="249"/>
      <c r="F111" s="249"/>
      <c r="G111" s="249"/>
      <c r="H111" s="249">
        <v>3</v>
      </c>
      <c r="I111" s="253" t="s">
        <v>95</v>
      </c>
      <c r="J111" s="254" t="s">
        <v>94</v>
      </c>
      <c r="K111" s="255">
        <f>K117+K119+K121+K123+K125+K127+K129+K131+K133+K135+K137</f>
        <v>356</v>
      </c>
      <c r="L111" s="256">
        <f>L117+L119+L121+L123+L125+L127+L129+L131+L133+L135+L137</f>
        <v>905.5</v>
      </c>
      <c r="M111" s="256">
        <f>M117+M119+M121+M123+M125+M127+M129+M131+M133+M135+M137</f>
        <v>688</v>
      </c>
      <c r="N111" s="256">
        <f>N117+N119+N121+N123+N125+N127+N129+N131+N133+N135+N137</f>
        <v>688</v>
      </c>
      <c r="O111" s="256">
        <f>O117+O119+O121+O123+O125+O127+O129+O131+O133+O135+O137</f>
        <v>2637.5</v>
      </c>
      <c r="P111" s="254">
        <v>2017</v>
      </c>
      <c r="R111" s="315">
        <f>K111+L111+M111</f>
        <v>1949.5</v>
      </c>
    </row>
    <row r="112" spans="1:18" ht="15.75">
      <c r="A112" s="249"/>
      <c r="B112" s="249"/>
      <c r="C112" s="249"/>
      <c r="D112" s="249"/>
      <c r="E112" s="249"/>
      <c r="F112" s="249"/>
      <c r="G112" s="249"/>
      <c r="H112" s="249">
        <v>2</v>
      </c>
      <c r="I112" s="253" t="s">
        <v>96</v>
      </c>
      <c r="J112" s="254" t="s">
        <v>94</v>
      </c>
      <c r="K112" s="255">
        <v>0</v>
      </c>
      <c r="L112" s="256">
        <v>0</v>
      </c>
      <c r="M112" s="256">
        <v>0</v>
      </c>
      <c r="N112" s="256">
        <v>0</v>
      </c>
      <c r="O112" s="256">
        <f>K112+L112+M112+N112</f>
        <v>0</v>
      </c>
      <c r="P112" s="254"/>
      <c r="R112" s="315">
        <f>K112+L112+M112</f>
        <v>0</v>
      </c>
    </row>
    <row r="113" spans="1:18" ht="65.25" customHeight="1">
      <c r="A113" s="14" t="s">
        <v>91</v>
      </c>
      <c r="B113" s="14">
        <v>1</v>
      </c>
      <c r="C113" s="14" t="s">
        <v>98</v>
      </c>
      <c r="D113" s="14" t="s">
        <v>98</v>
      </c>
      <c r="E113" s="14" t="s">
        <v>130</v>
      </c>
      <c r="F113" s="14" t="s">
        <v>92</v>
      </c>
      <c r="G113" s="14" t="s">
        <v>92</v>
      </c>
      <c r="H113" s="14"/>
      <c r="I113" s="30" t="s">
        <v>191</v>
      </c>
      <c r="J113" s="14" t="s">
        <v>101</v>
      </c>
      <c r="K113" s="193">
        <v>10</v>
      </c>
      <c r="L113" s="28">
        <v>15</v>
      </c>
      <c r="M113" s="28">
        <v>20</v>
      </c>
      <c r="N113" s="28">
        <v>20</v>
      </c>
      <c r="O113" s="28">
        <v>20</v>
      </c>
      <c r="P113" s="14">
        <v>2017</v>
      </c>
      <c r="R113" s="315"/>
    </row>
    <row r="114" spans="1:18" ht="60.75" customHeight="1">
      <c r="A114" s="14" t="s">
        <v>91</v>
      </c>
      <c r="B114" s="14">
        <v>1</v>
      </c>
      <c r="C114" s="14" t="s">
        <v>98</v>
      </c>
      <c r="D114" s="14" t="s">
        <v>98</v>
      </c>
      <c r="E114" s="14" t="s">
        <v>130</v>
      </c>
      <c r="F114" s="14" t="s">
        <v>92</v>
      </c>
      <c r="G114" s="14" t="s">
        <v>92</v>
      </c>
      <c r="H114" s="14"/>
      <c r="I114" s="30" t="s">
        <v>192</v>
      </c>
      <c r="J114" s="14" t="s">
        <v>101</v>
      </c>
      <c r="K114" s="193">
        <v>25</v>
      </c>
      <c r="L114" s="28">
        <v>25.5</v>
      </c>
      <c r="M114" s="28">
        <v>26</v>
      </c>
      <c r="N114" s="28">
        <v>26.5</v>
      </c>
      <c r="O114" s="28">
        <v>26.5</v>
      </c>
      <c r="P114" s="14">
        <v>2017</v>
      </c>
      <c r="R114" s="315"/>
    </row>
    <row r="115" spans="1:18" ht="57.75" customHeight="1">
      <c r="A115" s="50" t="s">
        <v>91</v>
      </c>
      <c r="B115" s="50">
        <v>1</v>
      </c>
      <c r="C115" s="50" t="s">
        <v>98</v>
      </c>
      <c r="D115" s="50" t="s">
        <v>98</v>
      </c>
      <c r="E115" s="50" t="s">
        <v>130</v>
      </c>
      <c r="F115" s="50" t="s">
        <v>92</v>
      </c>
      <c r="G115" s="50" t="s">
        <v>98</v>
      </c>
      <c r="H115" s="60"/>
      <c r="I115" s="52" t="s">
        <v>193</v>
      </c>
      <c r="J115" s="50" t="s">
        <v>113</v>
      </c>
      <c r="K115" s="199" t="s">
        <v>114</v>
      </c>
      <c r="L115" s="53" t="s">
        <v>114</v>
      </c>
      <c r="M115" s="53" t="s">
        <v>114</v>
      </c>
      <c r="N115" s="57" t="s">
        <v>114</v>
      </c>
      <c r="O115" s="53" t="s">
        <v>114</v>
      </c>
      <c r="P115" s="50">
        <v>2017</v>
      </c>
      <c r="R115" s="315"/>
    </row>
    <row r="116" spans="1:18" ht="55.5" customHeight="1">
      <c r="A116" s="14" t="s">
        <v>91</v>
      </c>
      <c r="B116" s="14">
        <v>1</v>
      </c>
      <c r="C116" s="14" t="s">
        <v>98</v>
      </c>
      <c r="D116" s="14" t="s">
        <v>98</v>
      </c>
      <c r="E116" s="14" t="s">
        <v>130</v>
      </c>
      <c r="F116" s="14" t="s">
        <v>92</v>
      </c>
      <c r="G116" s="14" t="s">
        <v>98</v>
      </c>
      <c r="H116" s="14"/>
      <c r="I116" s="30" t="s">
        <v>194</v>
      </c>
      <c r="J116" s="14" t="s">
        <v>156</v>
      </c>
      <c r="K116" s="200">
        <v>10</v>
      </c>
      <c r="L116" s="40">
        <v>10</v>
      </c>
      <c r="M116" s="40">
        <v>10</v>
      </c>
      <c r="N116" s="40">
        <v>10</v>
      </c>
      <c r="O116" s="40">
        <f>K116+L116+M116+N116</f>
        <v>40</v>
      </c>
      <c r="P116" s="14">
        <v>2017</v>
      </c>
      <c r="R116" s="315"/>
    </row>
    <row r="117" spans="1:18" ht="25.5">
      <c r="A117" s="50" t="s">
        <v>91</v>
      </c>
      <c r="B117" s="50">
        <v>1</v>
      </c>
      <c r="C117" s="50" t="s">
        <v>98</v>
      </c>
      <c r="D117" s="50" t="s">
        <v>98</v>
      </c>
      <c r="E117" s="50" t="s">
        <v>130</v>
      </c>
      <c r="F117" s="50" t="s">
        <v>92</v>
      </c>
      <c r="G117" s="50" t="s">
        <v>116</v>
      </c>
      <c r="H117" s="60">
        <v>3</v>
      </c>
      <c r="I117" s="52" t="s">
        <v>195</v>
      </c>
      <c r="J117" s="50" t="s">
        <v>94</v>
      </c>
      <c r="K117" s="199">
        <v>3</v>
      </c>
      <c r="L117" s="54">
        <v>0</v>
      </c>
      <c r="M117" s="54">
        <v>0</v>
      </c>
      <c r="N117" s="54">
        <v>0</v>
      </c>
      <c r="O117" s="54">
        <f aca="true" t="shared" si="2" ref="O117:O135">K117+L117+M117+N117</f>
        <v>3</v>
      </c>
      <c r="P117" s="50">
        <v>2014</v>
      </c>
      <c r="R117" s="315">
        <f>K117+L117+M117</f>
        <v>3</v>
      </c>
    </row>
    <row r="118" spans="1:18" ht="25.5">
      <c r="A118" s="14" t="s">
        <v>91</v>
      </c>
      <c r="B118" s="14">
        <v>1</v>
      </c>
      <c r="C118" s="14" t="s">
        <v>98</v>
      </c>
      <c r="D118" s="14" t="s">
        <v>98</v>
      </c>
      <c r="E118" s="14" t="s">
        <v>130</v>
      </c>
      <c r="F118" s="14" t="s">
        <v>92</v>
      </c>
      <c r="G118" s="14" t="s">
        <v>116</v>
      </c>
      <c r="H118" s="14"/>
      <c r="I118" s="30" t="s">
        <v>196</v>
      </c>
      <c r="J118" s="14" t="s">
        <v>156</v>
      </c>
      <c r="K118" s="200">
        <v>4</v>
      </c>
      <c r="L118" s="40">
        <v>0</v>
      </c>
      <c r="M118" s="40">
        <v>0</v>
      </c>
      <c r="N118" s="40">
        <v>0</v>
      </c>
      <c r="O118" s="40">
        <f t="shared" si="2"/>
        <v>4</v>
      </c>
      <c r="P118" s="14">
        <v>2014</v>
      </c>
      <c r="R118" s="315"/>
    </row>
    <row r="119" spans="1:18" ht="38.25">
      <c r="A119" s="50" t="s">
        <v>91</v>
      </c>
      <c r="B119" s="50">
        <v>1</v>
      </c>
      <c r="C119" s="50" t="s">
        <v>98</v>
      </c>
      <c r="D119" s="50" t="s">
        <v>98</v>
      </c>
      <c r="E119" s="50" t="s">
        <v>130</v>
      </c>
      <c r="F119" s="50" t="s">
        <v>92</v>
      </c>
      <c r="G119" s="50" t="s">
        <v>121</v>
      </c>
      <c r="H119" s="60">
        <v>3</v>
      </c>
      <c r="I119" s="52" t="s">
        <v>197</v>
      </c>
      <c r="J119" s="50" t="s">
        <v>94</v>
      </c>
      <c r="K119" s="204">
        <v>10</v>
      </c>
      <c r="L119" s="62">
        <v>390</v>
      </c>
      <c r="M119" s="54">
        <v>200</v>
      </c>
      <c r="N119" s="54">
        <v>200</v>
      </c>
      <c r="O119" s="54">
        <f t="shared" si="2"/>
        <v>800</v>
      </c>
      <c r="P119" s="50">
        <v>2017</v>
      </c>
      <c r="R119" s="315">
        <f>K119+L119+M119</f>
        <v>600</v>
      </c>
    </row>
    <row r="120" spans="1:18" ht="38.25">
      <c r="A120" s="14" t="s">
        <v>91</v>
      </c>
      <c r="B120" s="14">
        <v>1</v>
      </c>
      <c r="C120" s="14" t="s">
        <v>98</v>
      </c>
      <c r="D120" s="14" t="s">
        <v>98</v>
      </c>
      <c r="E120" s="14" t="s">
        <v>130</v>
      </c>
      <c r="F120" s="14" t="s">
        <v>92</v>
      </c>
      <c r="G120" s="14" t="s">
        <v>121</v>
      </c>
      <c r="H120" s="14"/>
      <c r="I120" s="30" t="s">
        <v>198</v>
      </c>
      <c r="J120" s="14" t="s">
        <v>156</v>
      </c>
      <c r="K120" s="200">
        <v>1</v>
      </c>
      <c r="L120" s="40">
        <v>4</v>
      </c>
      <c r="M120" s="40">
        <v>6</v>
      </c>
      <c r="N120" s="40">
        <v>8</v>
      </c>
      <c r="O120" s="40">
        <f>K120+L120+M120+N120</f>
        <v>19</v>
      </c>
      <c r="P120" s="14">
        <v>2017</v>
      </c>
      <c r="R120" s="315"/>
    </row>
    <row r="121" spans="1:63" s="70" customFormat="1" ht="51">
      <c r="A121" s="50" t="s">
        <v>91</v>
      </c>
      <c r="B121" s="50">
        <v>1</v>
      </c>
      <c r="C121" s="50" t="s">
        <v>98</v>
      </c>
      <c r="D121" s="50" t="s">
        <v>98</v>
      </c>
      <c r="E121" s="50" t="s">
        <v>130</v>
      </c>
      <c r="F121" s="50" t="s">
        <v>92</v>
      </c>
      <c r="G121" s="50" t="s">
        <v>124</v>
      </c>
      <c r="H121" s="60">
        <v>3</v>
      </c>
      <c r="I121" s="52" t="s">
        <v>199</v>
      </c>
      <c r="J121" s="50" t="s">
        <v>94</v>
      </c>
      <c r="K121" s="199">
        <v>5</v>
      </c>
      <c r="L121" s="54">
        <v>7.5</v>
      </c>
      <c r="M121" s="54">
        <v>8</v>
      </c>
      <c r="N121" s="54">
        <v>8</v>
      </c>
      <c r="O121" s="54">
        <f t="shared" si="2"/>
        <v>28.5</v>
      </c>
      <c r="P121" s="50">
        <v>2017</v>
      </c>
      <c r="Q121" s="3"/>
      <c r="R121" s="315">
        <f>K121+L121+M121</f>
        <v>20.5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1:18" ht="63.75">
      <c r="A122" s="14" t="s">
        <v>91</v>
      </c>
      <c r="B122" s="14">
        <v>1</v>
      </c>
      <c r="C122" s="14" t="s">
        <v>98</v>
      </c>
      <c r="D122" s="14" t="s">
        <v>98</v>
      </c>
      <c r="E122" s="14" t="s">
        <v>130</v>
      </c>
      <c r="F122" s="14" t="s">
        <v>92</v>
      </c>
      <c r="G122" s="14" t="s">
        <v>124</v>
      </c>
      <c r="H122" s="14"/>
      <c r="I122" s="30" t="s">
        <v>200</v>
      </c>
      <c r="J122" s="14" t="s">
        <v>156</v>
      </c>
      <c r="K122" s="200">
        <v>2</v>
      </c>
      <c r="L122" s="40">
        <v>3</v>
      </c>
      <c r="M122" s="40">
        <v>4</v>
      </c>
      <c r="N122" s="40">
        <v>5</v>
      </c>
      <c r="O122" s="40">
        <f t="shared" si="2"/>
        <v>14</v>
      </c>
      <c r="P122" s="14">
        <v>2017</v>
      </c>
      <c r="R122" s="315"/>
    </row>
    <row r="123" spans="1:18" ht="25.5">
      <c r="A123" s="50" t="s">
        <v>91</v>
      </c>
      <c r="B123" s="50">
        <v>1</v>
      </c>
      <c r="C123" s="50" t="s">
        <v>98</v>
      </c>
      <c r="D123" s="50" t="s">
        <v>98</v>
      </c>
      <c r="E123" s="50" t="s">
        <v>130</v>
      </c>
      <c r="F123" s="50" t="s">
        <v>92</v>
      </c>
      <c r="G123" s="50" t="s">
        <v>130</v>
      </c>
      <c r="H123" s="60">
        <v>3</v>
      </c>
      <c r="I123" s="69" t="s">
        <v>461</v>
      </c>
      <c r="J123" s="50" t="s">
        <v>94</v>
      </c>
      <c r="K123" s="199">
        <v>40</v>
      </c>
      <c r="L123" s="54">
        <v>50</v>
      </c>
      <c r="M123" s="54">
        <v>60</v>
      </c>
      <c r="N123" s="54">
        <v>60</v>
      </c>
      <c r="O123" s="54">
        <f t="shared" si="2"/>
        <v>210</v>
      </c>
      <c r="P123" s="50">
        <v>2017</v>
      </c>
      <c r="R123" s="315">
        <f>K123+L123+M123</f>
        <v>150</v>
      </c>
    </row>
    <row r="124" spans="1:18" ht="38.25">
      <c r="A124" s="14" t="s">
        <v>91</v>
      </c>
      <c r="B124" s="14">
        <v>1</v>
      </c>
      <c r="C124" s="14" t="s">
        <v>98</v>
      </c>
      <c r="D124" s="14" t="s">
        <v>98</v>
      </c>
      <c r="E124" s="14" t="s">
        <v>130</v>
      </c>
      <c r="F124" s="14" t="s">
        <v>92</v>
      </c>
      <c r="G124" s="14" t="s">
        <v>130</v>
      </c>
      <c r="H124" s="14"/>
      <c r="I124" s="30" t="s">
        <v>201</v>
      </c>
      <c r="J124" s="14" t="s">
        <v>156</v>
      </c>
      <c r="K124" s="200">
        <v>1</v>
      </c>
      <c r="L124" s="40">
        <v>1</v>
      </c>
      <c r="M124" s="40">
        <v>1</v>
      </c>
      <c r="N124" s="40">
        <v>1</v>
      </c>
      <c r="O124" s="40">
        <f t="shared" si="2"/>
        <v>4</v>
      </c>
      <c r="P124" s="14">
        <v>2017</v>
      </c>
      <c r="R124" s="315"/>
    </row>
    <row r="125" spans="1:18" ht="38.25">
      <c r="A125" s="50" t="s">
        <v>91</v>
      </c>
      <c r="B125" s="50">
        <v>1</v>
      </c>
      <c r="C125" s="50" t="s">
        <v>98</v>
      </c>
      <c r="D125" s="50" t="s">
        <v>98</v>
      </c>
      <c r="E125" s="50" t="s">
        <v>130</v>
      </c>
      <c r="F125" s="50" t="s">
        <v>92</v>
      </c>
      <c r="G125" s="50" t="s">
        <v>129</v>
      </c>
      <c r="H125" s="60">
        <v>3</v>
      </c>
      <c r="I125" s="52" t="s">
        <v>202</v>
      </c>
      <c r="J125" s="50" t="s">
        <v>94</v>
      </c>
      <c r="K125" s="202">
        <v>3</v>
      </c>
      <c r="L125" s="54">
        <v>16</v>
      </c>
      <c r="M125" s="54">
        <v>20</v>
      </c>
      <c r="N125" s="54">
        <v>20</v>
      </c>
      <c r="O125" s="54">
        <f t="shared" si="2"/>
        <v>59</v>
      </c>
      <c r="P125" s="50">
        <v>2017</v>
      </c>
      <c r="R125" s="315">
        <f>K125+L125+M125</f>
        <v>39</v>
      </c>
    </row>
    <row r="126" spans="1:18" ht="43.5" customHeight="1">
      <c r="A126" s="14" t="s">
        <v>91</v>
      </c>
      <c r="B126" s="14">
        <v>1</v>
      </c>
      <c r="C126" s="14" t="s">
        <v>98</v>
      </c>
      <c r="D126" s="14" t="s">
        <v>98</v>
      </c>
      <c r="E126" s="14" t="s">
        <v>130</v>
      </c>
      <c r="F126" s="14" t="s">
        <v>92</v>
      </c>
      <c r="G126" s="14" t="s">
        <v>129</v>
      </c>
      <c r="H126" s="14"/>
      <c r="I126" s="30" t="s">
        <v>203</v>
      </c>
      <c r="J126" s="14" t="s">
        <v>156</v>
      </c>
      <c r="K126" s="200">
        <v>1</v>
      </c>
      <c r="L126" s="40">
        <v>1</v>
      </c>
      <c r="M126" s="40">
        <v>1</v>
      </c>
      <c r="N126" s="40">
        <v>1</v>
      </c>
      <c r="O126" s="40">
        <f t="shared" si="2"/>
        <v>4</v>
      </c>
      <c r="P126" s="14">
        <v>2017</v>
      </c>
      <c r="R126" s="315"/>
    </row>
    <row r="127" spans="1:18" ht="38.25">
      <c r="A127" s="50" t="s">
        <v>91</v>
      </c>
      <c r="B127" s="50">
        <v>1</v>
      </c>
      <c r="C127" s="50" t="s">
        <v>98</v>
      </c>
      <c r="D127" s="50" t="s">
        <v>98</v>
      </c>
      <c r="E127" s="50" t="s">
        <v>130</v>
      </c>
      <c r="F127" s="50" t="s">
        <v>92</v>
      </c>
      <c r="G127" s="50" t="s">
        <v>127</v>
      </c>
      <c r="H127" s="60">
        <v>3</v>
      </c>
      <c r="I127" s="52" t="s">
        <v>204</v>
      </c>
      <c r="J127" s="50" t="s">
        <v>94</v>
      </c>
      <c r="K127" s="199">
        <v>80</v>
      </c>
      <c r="L127" s="54">
        <v>90</v>
      </c>
      <c r="M127" s="54">
        <v>100</v>
      </c>
      <c r="N127" s="54">
        <v>100</v>
      </c>
      <c r="O127" s="57">
        <f t="shared" si="2"/>
        <v>370</v>
      </c>
      <c r="P127" s="50">
        <v>2017</v>
      </c>
      <c r="R127" s="315">
        <f>K127+L127+M127</f>
        <v>270</v>
      </c>
    </row>
    <row r="128" spans="1:18" ht="51">
      <c r="A128" s="14" t="s">
        <v>91</v>
      </c>
      <c r="B128" s="14">
        <v>1</v>
      </c>
      <c r="C128" s="14" t="s">
        <v>98</v>
      </c>
      <c r="D128" s="14" t="s">
        <v>98</v>
      </c>
      <c r="E128" s="14" t="s">
        <v>130</v>
      </c>
      <c r="F128" s="14" t="s">
        <v>92</v>
      </c>
      <c r="G128" s="14" t="s">
        <v>127</v>
      </c>
      <c r="H128" s="14"/>
      <c r="I128" s="30" t="s">
        <v>205</v>
      </c>
      <c r="J128" s="14" t="s">
        <v>156</v>
      </c>
      <c r="K128" s="200">
        <v>2</v>
      </c>
      <c r="L128" s="40">
        <v>3</v>
      </c>
      <c r="M128" s="40">
        <v>4</v>
      </c>
      <c r="N128" s="40">
        <v>4</v>
      </c>
      <c r="O128" s="40">
        <f t="shared" si="2"/>
        <v>13</v>
      </c>
      <c r="P128" s="14">
        <v>2017</v>
      </c>
      <c r="R128" s="315"/>
    </row>
    <row r="129" spans="1:18" ht="23.25" customHeight="1">
      <c r="A129" s="50" t="s">
        <v>91</v>
      </c>
      <c r="B129" s="50">
        <v>1</v>
      </c>
      <c r="C129" s="50" t="s">
        <v>98</v>
      </c>
      <c r="D129" s="50" t="s">
        <v>98</v>
      </c>
      <c r="E129" s="50" t="s">
        <v>130</v>
      </c>
      <c r="F129" s="50" t="s">
        <v>92</v>
      </c>
      <c r="G129" s="50" t="s">
        <v>128</v>
      </c>
      <c r="H129" s="60">
        <v>3</v>
      </c>
      <c r="I129" s="52" t="s">
        <v>206</v>
      </c>
      <c r="J129" s="50" t="s">
        <v>94</v>
      </c>
      <c r="K129" s="199">
        <v>15</v>
      </c>
      <c r="L129" s="54">
        <v>15</v>
      </c>
      <c r="M129" s="54">
        <v>20</v>
      </c>
      <c r="N129" s="54">
        <v>20</v>
      </c>
      <c r="O129" s="54">
        <f t="shared" si="2"/>
        <v>70</v>
      </c>
      <c r="P129" s="50">
        <v>2017</v>
      </c>
      <c r="R129" s="315">
        <f>K129+L129+M129</f>
        <v>50</v>
      </c>
    </row>
    <row r="130" spans="1:18" ht="38.25">
      <c r="A130" s="14" t="s">
        <v>91</v>
      </c>
      <c r="B130" s="14">
        <v>1</v>
      </c>
      <c r="C130" s="14" t="s">
        <v>98</v>
      </c>
      <c r="D130" s="14" t="s">
        <v>98</v>
      </c>
      <c r="E130" s="14" t="s">
        <v>130</v>
      </c>
      <c r="F130" s="14" t="s">
        <v>92</v>
      </c>
      <c r="G130" s="14" t="s">
        <v>128</v>
      </c>
      <c r="H130" s="14"/>
      <c r="I130" s="30" t="s">
        <v>207</v>
      </c>
      <c r="J130" s="14" t="s">
        <v>119</v>
      </c>
      <c r="K130" s="200">
        <v>200</v>
      </c>
      <c r="L130" s="40">
        <v>225</v>
      </c>
      <c r="M130" s="40">
        <v>250</v>
      </c>
      <c r="N130" s="40">
        <v>275</v>
      </c>
      <c r="O130" s="40">
        <f>K130+L130+M130+N130</f>
        <v>950</v>
      </c>
      <c r="P130" s="14">
        <v>2017</v>
      </c>
      <c r="R130" s="315"/>
    </row>
    <row r="131" spans="1:18" ht="25.5">
      <c r="A131" s="50" t="s">
        <v>91</v>
      </c>
      <c r="B131" s="50">
        <v>1</v>
      </c>
      <c r="C131" s="50" t="s">
        <v>98</v>
      </c>
      <c r="D131" s="50" t="s">
        <v>98</v>
      </c>
      <c r="E131" s="50" t="s">
        <v>130</v>
      </c>
      <c r="F131" s="50" t="s">
        <v>92</v>
      </c>
      <c r="G131" s="50" t="s">
        <v>208</v>
      </c>
      <c r="H131" s="60">
        <v>3</v>
      </c>
      <c r="I131" s="52" t="s">
        <v>209</v>
      </c>
      <c r="J131" s="50" t="s">
        <v>94</v>
      </c>
      <c r="K131" s="199">
        <v>50</v>
      </c>
      <c r="L131" s="54">
        <v>60</v>
      </c>
      <c r="M131" s="54">
        <v>70</v>
      </c>
      <c r="N131" s="54">
        <v>70</v>
      </c>
      <c r="O131" s="54">
        <f t="shared" si="2"/>
        <v>250</v>
      </c>
      <c r="P131" s="50">
        <v>2017</v>
      </c>
      <c r="R131" s="315">
        <f>K131+L131+M131</f>
        <v>180</v>
      </c>
    </row>
    <row r="132" spans="1:18" ht="38.25">
      <c r="A132" s="14" t="s">
        <v>91</v>
      </c>
      <c r="B132" s="14">
        <v>1</v>
      </c>
      <c r="C132" s="14" t="s">
        <v>98</v>
      </c>
      <c r="D132" s="14" t="s">
        <v>98</v>
      </c>
      <c r="E132" s="14" t="s">
        <v>130</v>
      </c>
      <c r="F132" s="14" t="s">
        <v>92</v>
      </c>
      <c r="G132" s="14" t="s">
        <v>208</v>
      </c>
      <c r="H132" s="14"/>
      <c r="I132" s="30" t="s">
        <v>210</v>
      </c>
      <c r="J132" s="14" t="s">
        <v>156</v>
      </c>
      <c r="K132" s="200">
        <v>1</v>
      </c>
      <c r="L132" s="40">
        <v>1</v>
      </c>
      <c r="M132" s="40">
        <v>1</v>
      </c>
      <c r="N132" s="40">
        <v>1</v>
      </c>
      <c r="O132" s="40">
        <f>K132+L132+M132+N132</f>
        <v>4</v>
      </c>
      <c r="P132" s="14">
        <v>2017</v>
      </c>
      <c r="R132" s="315"/>
    </row>
    <row r="133" spans="1:18" ht="25.5">
      <c r="A133" s="50" t="s">
        <v>91</v>
      </c>
      <c r="B133" s="50">
        <v>1</v>
      </c>
      <c r="C133" s="50" t="s">
        <v>98</v>
      </c>
      <c r="D133" s="50" t="s">
        <v>98</v>
      </c>
      <c r="E133" s="50" t="s">
        <v>130</v>
      </c>
      <c r="F133" s="50" t="s">
        <v>98</v>
      </c>
      <c r="G133" s="50" t="s">
        <v>92</v>
      </c>
      <c r="H133" s="60">
        <v>3</v>
      </c>
      <c r="I133" s="52" t="s">
        <v>211</v>
      </c>
      <c r="J133" s="50" t="s">
        <v>94</v>
      </c>
      <c r="K133" s="203">
        <v>50</v>
      </c>
      <c r="L133" s="57">
        <v>100</v>
      </c>
      <c r="M133" s="54">
        <v>100</v>
      </c>
      <c r="N133" s="54">
        <v>100</v>
      </c>
      <c r="O133" s="54">
        <f t="shared" si="2"/>
        <v>350</v>
      </c>
      <c r="P133" s="50">
        <v>2014</v>
      </c>
      <c r="R133" s="315">
        <f>K133+L133+M133</f>
        <v>250</v>
      </c>
    </row>
    <row r="134" spans="1:18" ht="25.5">
      <c r="A134" s="14" t="s">
        <v>91</v>
      </c>
      <c r="B134" s="14">
        <v>1</v>
      </c>
      <c r="C134" s="14" t="s">
        <v>98</v>
      </c>
      <c r="D134" s="14" t="s">
        <v>98</v>
      </c>
      <c r="E134" s="14" t="s">
        <v>130</v>
      </c>
      <c r="F134" s="14" t="s">
        <v>98</v>
      </c>
      <c r="G134" s="14" t="s">
        <v>92</v>
      </c>
      <c r="H134" s="14"/>
      <c r="I134" s="30" t="s">
        <v>212</v>
      </c>
      <c r="J134" s="14" t="s">
        <v>119</v>
      </c>
      <c r="K134" s="200">
        <v>15</v>
      </c>
      <c r="L134" s="40">
        <v>30</v>
      </c>
      <c r="M134" s="40">
        <v>45</v>
      </c>
      <c r="N134" s="40">
        <v>60</v>
      </c>
      <c r="O134" s="40">
        <f>K134+L134+M134+N134</f>
        <v>150</v>
      </c>
      <c r="P134" s="14">
        <v>2017</v>
      </c>
      <c r="R134" s="315"/>
    </row>
    <row r="135" spans="1:18" ht="21.75" customHeight="1">
      <c r="A135" s="50" t="s">
        <v>91</v>
      </c>
      <c r="B135" s="50">
        <v>1</v>
      </c>
      <c r="C135" s="50" t="s">
        <v>98</v>
      </c>
      <c r="D135" s="50" t="s">
        <v>98</v>
      </c>
      <c r="E135" s="50" t="s">
        <v>130</v>
      </c>
      <c r="F135" s="50" t="s">
        <v>98</v>
      </c>
      <c r="G135" s="50" t="s">
        <v>98</v>
      </c>
      <c r="H135" s="60">
        <v>3</v>
      </c>
      <c r="I135" s="52" t="s">
        <v>213</v>
      </c>
      <c r="J135" s="50" t="s">
        <v>94</v>
      </c>
      <c r="K135" s="199">
        <v>100</v>
      </c>
      <c r="L135" s="54">
        <v>160</v>
      </c>
      <c r="M135" s="54">
        <v>100</v>
      </c>
      <c r="N135" s="54">
        <v>100</v>
      </c>
      <c r="O135" s="54">
        <f t="shared" si="2"/>
        <v>460</v>
      </c>
      <c r="P135" s="50">
        <v>2017</v>
      </c>
      <c r="R135" s="315">
        <f>K135+L135+M135</f>
        <v>360</v>
      </c>
    </row>
    <row r="136" spans="1:63" s="64" customFormat="1" ht="38.25">
      <c r="A136" s="14" t="s">
        <v>91</v>
      </c>
      <c r="B136" s="14">
        <v>1</v>
      </c>
      <c r="C136" s="14" t="s">
        <v>98</v>
      </c>
      <c r="D136" s="14" t="s">
        <v>98</v>
      </c>
      <c r="E136" s="14" t="s">
        <v>130</v>
      </c>
      <c r="F136" s="14" t="s">
        <v>98</v>
      </c>
      <c r="G136" s="14" t="s">
        <v>98</v>
      </c>
      <c r="H136" s="14"/>
      <c r="I136" s="30" t="s">
        <v>214</v>
      </c>
      <c r="J136" s="14" t="s">
        <v>119</v>
      </c>
      <c r="K136" s="200">
        <v>31</v>
      </c>
      <c r="L136" s="40">
        <v>40</v>
      </c>
      <c r="M136" s="40">
        <v>45</v>
      </c>
      <c r="N136" s="40">
        <v>60</v>
      </c>
      <c r="O136" s="40">
        <f>K136+L136+M136+N136</f>
        <v>176</v>
      </c>
      <c r="P136" s="14">
        <v>2017</v>
      </c>
      <c r="Q136" s="1"/>
      <c r="R136" s="315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18" ht="25.5">
      <c r="A137" s="50" t="s">
        <v>91</v>
      </c>
      <c r="B137" s="50">
        <v>1</v>
      </c>
      <c r="C137" s="50" t="s">
        <v>98</v>
      </c>
      <c r="D137" s="50" t="s">
        <v>98</v>
      </c>
      <c r="E137" s="50" t="s">
        <v>130</v>
      </c>
      <c r="F137" s="50">
        <v>1</v>
      </c>
      <c r="G137" s="50" t="s">
        <v>116</v>
      </c>
      <c r="H137" s="60">
        <v>3</v>
      </c>
      <c r="I137" s="52" t="s">
        <v>215</v>
      </c>
      <c r="J137" s="50" t="s">
        <v>94</v>
      </c>
      <c r="K137" s="199">
        <v>0</v>
      </c>
      <c r="L137" s="54">
        <v>17</v>
      </c>
      <c r="M137" s="54">
        <v>10</v>
      </c>
      <c r="N137" s="54">
        <v>10</v>
      </c>
      <c r="O137" s="54">
        <f>K137+L137+M137+N137</f>
        <v>37</v>
      </c>
      <c r="P137" s="50">
        <v>2017</v>
      </c>
      <c r="R137" s="315">
        <f>K137+L137+M137</f>
        <v>27</v>
      </c>
    </row>
    <row r="138" spans="1:18" ht="25.5">
      <c r="A138" s="14" t="s">
        <v>91</v>
      </c>
      <c r="B138" s="14">
        <v>1</v>
      </c>
      <c r="C138" s="14" t="s">
        <v>98</v>
      </c>
      <c r="D138" s="14" t="s">
        <v>98</v>
      </c>
      <c r="E138" s="14" t="s">
        <v>130</v>
      </c>
      <c r="F138" s="14">
        <v>1</v>
      </c>
      <c r="G138" s="14" t="s">
        <v>116</v>
      </c>
      <c r="H138" s="14"/>
      <c r="I138" s="30" t="s">
        <v>196</v>
      </c>
      <c r="J138" s="14" t="s">
        <v>156</v>
      </c>
      <c r="K138" s="200">
        <v>0</v>
      </c>
      <c r="L138" s="40">
        <v>5</v>
      </c>
      <c r="M138" s="40">
        <v>10</v>
      </c>
      <c r="N138" s="40">
        <v>15</v>
      </c>
      <c r="O138" s="40">
        <f>K138+L138+M138+N138</f>
        <v>30</v>
      </c>
      <c r="P138" s="14">
        <v>2017</v>
      </c>
      <c r="R138" s="315"/>
    </row>
    <row r="139" spans="1:63" s="21" customFormat="1" ht="42" customHeight="1">
      <c r="A139" s="248" t="s">
        <v>91</v>
      </c>
      <c r="B139" s="248">
        <v>1</v>
      </c>
      <c r="C139" s="248" t="s">
        <v>98</v>
      </c>
      <c r="D139" s="248" t="s">
        <v>98</v>
      </c>
      <c r="E139" s="248" t="s">
        <v>129</v>
      </c>
      <c r="F139" s="248" t="s">
        <v>92</v>
      </c>
      <c r="G139" s="248" t="s">
        <v>92</v>
      </c>
      <c r="H139" s="249"/>
      <c r="I139" s="247" t="s">
        <v>216</v>
      </c>
      <c r="J139" s="248" t="s">
        <v>94</v>
      </c>
      <c r="K139" s="250">
        <f>K140+K141</f>
        <v>2611.5</v>
      </c>
      <c r="L139" s="251">
        <f>L141+L140</f>
        <v>2883.2</v>
      </c>
      <c r="M139" s="251">
        <f>M140+M141</f>
        <v>3155</v>
      </c>
      <c r="N139" s="252">
        <f>N140+N141</f>
        <v>3155</v>
      </c>
      <c r="O139" s="251">
        <f>O140+O141</f>
        <v>11804.7</v>
      </c>
      <c r="P139" s="248">
        <v>2017</v>
      </c>
      <c r="Q139" s="20"/>
      <c r="R139" s="315">
        <f>K139+L139+M139</f>
        <v>8649.7</v>
      </c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</row>
    <row r="140" spans="1:63" s="21" customFormat="1" ht="15.75">
      <c r="A140" s="249"/>
      <c r="B140" s="249"/>
      <c r="C140" s="249"/>
      <c r="D140" s="249"/>
      <c r="E140" s="249"/>
      <c r="F140" s="249"/>
      <c r="G140" s="249"/>
      <c r="H140" s="249">
        <v>3</v>
      </c>
      <c r="I140" s="253" t="s">
        <v>95</v>
      </c>
      <c r="J140" s="254" t="s">
        <v>94</v>
      </c>
      <c r="K140" s="255">
        <f>K148+K150+K152+K154+K156+K158+K160+K162+K164</f>
        <v>2317</v>
      </c>
      <c r="L140" s="256">
        <f>L148+L150+L152+L154+L156+L158+L160+L162+L164</f>
        <v>2883.2</v>
      </c>
      <c r="M140" s="256">
        <f>M148+M150+M152+M154+M156+M158+M160+M162+M164</f>
        <v>3155</v>
      </c>
      <c r="N140" s="256">
        <f>N148+N150+N152+N154+N156+N158+N160+N162+N164</f>
        <v>3155</v>
      </c>
      <c r="O140" s="256">
        <f>O148+O150+O152+O154+O156+O158+O160+O162+O164</f>
        <v>11510.2</v>
      </c>
      <c r="P140" s="254">
        <v>2017</v>
      </c>
      <c r="Q140" s="20"/>
      <c r="R140" s="315">
        <f>K140+L140+M140</f>
        <v>8355.2</v>
      </c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</row>
    <row r="141" spans="1:63" s="21" customFormat="1" ht="15.75">
      <c r="A141" s="249"/>
      <c r="B141" s="249"/>
      <c r="C141" s="249"/>
      <c r="D141" s="249"/>
      <c r="E141" s="249"/>
      <c r="F141" s="249"/>
      <c r="G141" s="249"/>
      <c r="H141" s="249">
        <v>2</v>
      </c>
      <c r="I141" s="253" t="s">
        <v>96</v>
      </c>
      <c r="J141" s="254" t="s">
        <v>94</v>
      </c>
      <c r="K141" s="255">
        <f>K166</f>
        <v>294.5</v>
      </c>
      <c r="L141" s="256">
        <f>L166</f>
        <v>0</v>
      </c>
      <c r="M141" s="256">
        <f>M166</f>
        <v>0</v>
      </c>
      <c r="N141" s="256">
        <f>N166</f>
        <v>0</v>
      </c>
      <c r="O141" s="256">
        <f>O166</f>
        <v>294.5</v>
      </c>
      <c r="P141" s="254">
        <v>2017</v>
      </c>
      <c r="Q141" s="20"/>
      <c r="R141" s="315">
        <f>K141+L141+M141</f>
        <v>294.5</v>
      </c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</row>
    <row r="142" spans="1:18" ht="25.5">
      <c r="A142" s="14" t="s">
        <v>91</v>
      </c>
      <c r="B142" s="14">
        <v>1</v>
      </c>
      <c r="C142" s="14" t="s">
        <v>98</v>
      </c>
      <c r="D142" s="14" t="s">
        <v>98</v>
      </c>
      <c r="E142" s="14" t="s">
        <v>129</v>
      </c>
      <c r="F142" s="14" t="s">
        <v>92</v>
      </c>
      <c r="G142" s="14" t="s">
        <v>92</v>
      </c>
      <c r="H142" s="14"/>
      <c r="I142" s="30" t="s">
        <v>217</v>
      </c>
      <c r="J142" s="14" t="s">
        <v>218</v>
      </c>
      <c r="K142" s="200">
        <v>7</v>
      </c>
      <c r="L142" s="40">
        <v>8</v>
      </c>
      <c r="M142" s="40">
        <v>9</v>
      </c>
      <c r="N142" s="40">
        <v>10</v>
      </c>
      <c r="O142" s="40">
        <v>10</v>
      </c>
      <c r="P142" s="14">
        <v>2017</v>
      </c>
      <c r="R142" s="315"/>
    </row>
    <row r="143" spans="1:18" ht="63.75">
      <c r="A143" s="14" t="s">
        <v>91</v>
      </c>
      <c r="B143" s="14">
        <v>1</v>
      </c>
      <c r="C143" s="14" t="s">
        <v>98</v>
      </c>
      <c r="D143" s="14" t="s">
        <v>98</v>
      </c>
      <c r="E143" s="14">
        <v>6</v>
      </c>
      <c r="F143" s="14" t="s">
        <v>92</v>
      </c>
      <c r="G143" s="14">
        <v>0</v>
      </c>
      <c r="H143" s="14"/>
      <c r="I143" s="30" t="s">
        <v>219</v>
      </c>
      <c r="J143" s="14" t="s">
        <v>101</v>
      </c>
      <c r="K143" s="201">
        <f>K140/K10*100</f>
        <v>0.2</v>
      </c>
      <c r="L143" s="56">
        <f>L140/L10*100</f>
        <v>0.3</v>
      </c>
      <c r="M143" s="56">
        <f>M140/M10*100</f>
        <v>0.3</v>
      </c>
      <c r="N143" s="56">
        <f>N140/N10*100</f>
        <v>0.2</v>
      </c>
      <c r="O143" s="56">
        <f>O140/O10*100</f>
        <v>0.2</v>
      </c>
      <c r="P143" s="14">
        <v>2017</v>
      </c>
      <c r="R143" s="315"/>
    </row>
    <row r="144" spans="1:18" ht="63.75">
      <c r="A144" s="50" t="s">
        <v>91</v>
      </c>
      <c r="B144" s="50">
        <v>1</v>
      </c>
      <c r="C144" s="50" t="s">
        <v>98</v>
      </c>
      <c r="D144" s="50" t="s">
        <v>98</v>
      </c>
      <c r="E144" s="50" t="s">
        <v>129</v>
      </c>
      <c r="F144" s="50" t="s">
        <v>92</v>
      </c>
      <c r="G144" s="50" t="s">
        <v>98</v>
      </c>
      <c r="H144" s="60"/>
      <c r="I144" s="52" t="s">
        <v>220</v>
      </c>
      <c r="J144" s="50" t="s">
        <v>113</v>
      </c>
      <c r="K144" s="199" t="s">
        <v>114</v>
      </c>
      <c r="L144" s="53" t="s">
        <v>114</v>
      </c>
      <c r="M144" s="53" t="s">
        <v>114</v>
      </c>
      <c r="N144" s="53" t="s">
        <v>114</v>
      </c>
      <c r="O144" s="53" t="s">
        <v>114</v>
      </c>
      <c r="P144" s="50">
        <v>2017</v>
      </c>
      <c r="R144" s="315"/>
    </row>
    <row r="145" spans="1:18" ht="25.5">
      <c r="A145" s="14" t="s">
        <v>91</v>
      </c>
      <c r="B145" s="14">
        <v>1</v>
      </c>
      <c r="C145" s="14" t="s">
        <v>98</v>
      </c>
      <c r="D145" s="14" t="s">
        <v>98</v>
      </c>
      <c r="E145" s="14" t="s">
        <v>129</v>
      </c>
      <c r="F145" s="14" t="s">
        <v>92</v>
      </c>
      <c r="G145" s="14" t="s">
        <v>98</v>
      </c>
      <c r="H145" s="14"/>
      <c r="I145" s="30" t="s">
        <v>221</v>
      </c>
      <c r="J145" s="14" t="s">
        <v>156</v>
      </c>
      <c r="K145" s="200">
        <v>29</v>
      </c>
      <c r="L145" s="40">
        <v>29</v>
      </c>
      <c r="M145" s="40">
        <v>29</v>
      </c>
      <c r="N145" s="40">
        <v>29</v>
      </c>
      <c r="O145" s="40">
        <f>N145</f>
        <v>29</v>
      </c>
      <c r="P145" s="14">
        <v>2017</v>
      </c>
      <c r="R145" s="315"/>
    </row>
    <row r="146" spans="1:18" ht="51">
      <c r="A146" s="50" t="s">
        <v>91</v>
      </c>
      <c r="B146" s="50">
        <v>1</v>
      </c>
      <c r="C146" s="50" t="s">
        <v>98</v>
      </c>
      <c r="D146" s="50" t="s">
        <v>98</v>
      </c>
      <c r="E146" s="50" t="s">
        <v>129</v>
      </c>
      <c r="F146" s="50" t="s">
        <v>92</v>
      </c>
      <c r="G146" s="50" t="s">
        <v>116</v>
      </c>
      <c r="H146" s="60"/>
      <c r="I146" s="52" t="s">
        <v>222</v>
      </c>
      <c r="J146" s="50" t="s">
        <v>113</v>
      </c>
      <c r="K146" s="199" t="s">
        <v>114</v>
      </c>
      <c r="L146" s="53" t="s">
        <v>114</v>
      </c>
      <c r="M146" s="53" t="s">
        <v>114</v>
      </c>
      <c r="N146" s="53" t="s">
        <v>114</v>
      </c>
      <c r="O146" s="53" t="s">
        <v>114</v>
      </c>
      <c r="P146" s="50">
        <v>2017</v>
      </c>
      <c r="R146" s="315"/>
    </row>
    <row r="147" spans="1:18" ht="43.5" customHeight="1">
      <c r="A147" s="14" t="s">
        <v>91</v>
      </c>
      <c r="B147" s="14">
        <v>1</v>
      </c>
      <c r="C147" s="14" t="s">
        <v>98</v>
      </c>
      <c r="D147" s="14" t="s">
        <v>98</v>
      </c>
      <c r="E147" s="14" t="s">
        <v>129</v>
      </c>
      <c r="F147" s="14" t="s">
        <v>92</v>
      </c>
      <c r="G147" s="14" t="s">
        <v>116</v>
      </c>
      <c r="H147" s="14"/>
      <c r="I147" s="30" t="s">
        <v>223</v>
      </c>
      <c r="J147" s="14" t="s">
        <v>156</v>
      </c>
      <c r="K147" s="200">
        <v>1</v>
      </c>
      <c r="L147" s="40">
        <v>1</v>
      </c>
      <c r="M147" s="40">
        <v>1</v>
      </c>
      <c r="N147" s="58">
        <v>1</v>
      </c>
      <c r="O147" s="40">
        <f>K147+L147+M147+N147</f>
        <v>4</v>
      </c>
      <c r="P147" s="14">
        <v>2017</v>
      </c>
      <c r="R147" s="315"/>
    </row>
    <row r="148" spans="1:18" ht="38.25">
      <c r="A148" s="50" t="s">
        <v>91</v>
      </c>
      <c r="B148" s="50">
        <v>1</v>
      </c>
      <c r="C148" s="50" t="s">
        <v>98</v>
      </c>
      <c r="D148" s="50" t="s">
        <v>98</v>
      </c>
      <c r="E148" s="50" t="s">
        <v>129</v>
      </c>
      <c r="F148" s="50" t="s">
        <v>92</v>
      </c>
      <c r="G148" s="50" t="s">
        <v>121</v>
      </c>
      <c r="H148" s="60">
        <v>3</v>
      </c>
      <c r="I148" s="52" t="s">
        <v>224</v>
      </c>
      <c r="J148" s="50" t="s">
        <v>94</v>
      </c>
      <c r="K148" s="199">
        <v>415.4</v>
      </c>
      <c r="L148" s="54">
        <v>882</v>
      </c>
      <c r="M148" s="54">
        <v>900</v>
      </c>
      <c r="N148" s="54">
        <v>900</v>
      </c>
      <c r="O148" s="54">
        <f>K148+L148+M148+N148</f>
        <v>3097.4</v>
      </c>
      <c r="P148" s="50">
        <v>2017</v>
      </c>
      <c r="R148" s="315">
        <f>K148+L148+M148</f>
        <v>2197.4</v>
      </c>
    </row>
    <row r="149" spans="1:18" ht="38.25">
      <c r="A149" s="14" t="s">
        <v>91</v>
      </c>
      <c r="B149" s="14">
        <v>1</v>
      </c>
      <c r="C149" s="14" t="s">
        <v>98</v>
      </c>
      <c r="D149" s="14" t="s">
        <v>98</v>
      </c>
      <c r="E149" s="14" t="s">
        <v>129</v>
      </c>
      <c r="F149" s="14" t="s">
        <v>92</v>
      </c>
      <c r="G149" s="14" t="s">
        <v>121</v>
      </c>
      <c r="H149" s="14"/>
      <c r="I149" s="30" t="s">
        <v>225</v>
      </c>
      <c r="J149" s="14" t="s">
        <v>119</v>
      </c>
      <c r="K149" s="200">
        <v>2307</v>
      </c>
      <c r="L149" s="40">
        <v>2797</v>
      </c>
      <c r="M149" s="40">
        <v>3000</v>
      </c>
      <c r="N149" s="40">
        <v>3000</v>
      </c>
      <c r="O149" s="40">
        <f>K149+L149+M149+N149</f>
        <v>11104</v>
      </c>
      <c r="P149" s="14">
        <v>2017</v>
      </c>
      <c r="R149" s="315"/>
    </row>
    <row r="150" spans="1:18" ht="25.5">
      <c r="A150" s="50" t="s">
        <v>91</v>
      </c>
      <c r="B150" s="50">
        <v>1</v>
      </c>
      <c r="C150" s="50" t="s">
        <v>98</v>
      </c>
      <c r="D150" s="50" t="s">
        <v>98</v>
      </c>
      <c r="E150" s="50" t="s">
        <v>129</v>
      </c>
      <c r="F150" s="50" t="s">
        <v>92</v>
      </c>
      <c r="G150" s="50" t="s">
        <v>124</v>
      </c>
      <c r="H150" s="60">
        <v>3</v>
      </c>
      <c r="I150" s="52" t="s">
        <v>226</v>
      </c>
      <c r="J150" s="50" t="s">
        <v>94</v>
      </c>
      <c r="K150" s="199">
        <v>100</v>
      </c>
      <c r="L150" s="54">
        <v>100</v>
      </c>
      <c r="M150" s="54">
        <v>100</v>
      </c>
      <c r="N150" s="54">
        <v>100</v>
      </c>
      <c r="O150" s="54">
        <f aca="true" t="shared" si="3" ref="O150:O168">K150+L150+M150+N150</f>
        <v>400</v>
      </c>
      <c r="P150" s="50">
        <v>2017</v>
      </c>
      <c r="R150" s="315">
        <f>K150+L150+M150</f>
        <v>300</v>
      </c>
    </row>
    <row r="151" spans="1:18" ht="25.5">
      <c r="A151" s="14" t="s">
        <v>91</v>
      </c>
      <c r="B151" s="14">
        <v>1</v>
      </c>
      <c r="C151" s="14" t="s">
        <v>98</v>
      </c>
      <c r="D151" s="14" t="s">
        <v>98</v>
      </c>
      <c r="E151" s="14" t="s">
        <v>129</v>
      </c>
      <c r="F151" s="14" t="s">
        <v>92</v>
      </c>
      <c r="G151" s="14" t="s">
        <v>124</v>
      </c>
      <c r="H151" s="14"/>
      <c r="I151" s="30" t="s">
        <v>227</v>
      </c>
      <c r="J151" s="14" t="s">
        <v>156</v>
      </c>
      <c r="K151" s="200">
        <v>2</v>
      </c>
      <c r="L151" s="40">
        <v>2</v>
      </c>
      <c r="M151" s="40">
        <v>2</v>
      </c>
      <c r="N151" s="58">
        <v>2</v>
      </c>
      <c r="O151" s="40">
        <f t="shared" si="3"/>
        <v>8</v>
      </c>
      <c r="P151" s="14">
        <v>2017</v>
      </c>
      <c r="R151" s="315"/>
    </row>
    <row r="152" spans="1:18" ht="38.25">
      <c r="A152" s="50" t="s">
        <v>91</v>
      </c>
      <c r="B152" s="50">
        <v>1</v>
      </c>
      <c r="C152" s="50" t="s">
        <v>98</v>
      </c>
      <c r="D152" s="50" t="s">
        <v>98</v>
      </c>
      <c r="E152" s="50" t="s">
        <v>129</v>
      </c>
      <c r="F152" s="50" t="s">
        <v>92</v>
      </c>
      <c r="G152" s="50" t="s">
        <v>130</v>
      </c>
      <c r="H152" s="60">
        <v>3</v>
      </c>
      <c r="I152" s="52" t="s">
        <v>228</v>
      </c>
      <c r="J152" s="50" t="s">
        <v>94</v>
      </c>
      <c r="K152" s="199">
        <v>10</v>
      </c>
      <c r="L152" s="54">
        <v>10</v>
      </c>
      <c r="M152" s="54">
        <v>20</v>
      </c>
      <c r="N152" s="54">
        <v>20</v>
      </c>
      <c r="O152" s="54">
        <f t="shared" si="3"/>
        <v>60</v>
      </c>
      <c r="P152" s="50">
        <v>2017</v>
      </c>
      <c r="R152" s="315">
        <f>K152+L152+M152</f>
        <v>40</v>
      </c>
    </row>
    <row r="153" spans="1:18" ht="38.25">
      <c r="A153" s="14" t="s">
        <v>91</v>
      </c>
      <c r="B153" s="14">
        <v>1</v>
      </c>
      <c r="C153" s="14" t="s">
        <v>98</v>
      </c>
      <c r="D153" s="14" t="s">
        <v>98</v>
      </c>
      <c r="E153" s="14" t="s">
        <v>129</v>
      </c>
      <c r="F153" s="14" t="s">
        <v>92</v>
      </c>
      <c r="G153" s="14" t="s">
        <v>130</v>
      </c>
      <c r="H153" s="14"/>
      <c r="I153" s="30" t="s">
        <v>229</v>
      </c>
      <c r="J153" s="14" t="s">
        <v>119</v>
      </c>
      <c r="K153" s="200">
        <v>100</v>
      </c>
      <c r="L153" s="40">
        <v>110</v>
      </c>
      <c r="M153" s="40">
        <v>120</v>
      </c>
      <c r="N153" s="40">
        <v>130</v>
      </c>
      <c r="O153" s="40">
        <f t="shared" si="3"/>
        <v>460</v>
      </c>
      <c r="P153" s="14">
        <v>2017</v>
      </c>
      <c r="R153" s="315"/>
    </row>
    <row r="154" spans="1:18" ht="38.25">
      <c r="A154" s="50" t="s">
        <v>91</v>
      </c>
      <c r="B154" s="50">
        <v>1</v>
      </c>
      <c r="C154" s="50" t="s">
        <v>98</v>
      </c>
      <c r="D154" s="50" t="s">
        <v>98</v>
      </c>
      <c r="E154" s="50" t="s">
        <v>129</v>
      </c>
      <c r="F154" s="50" t="s">
        <v>92</v>
      </c>
      <c r="G154" s="50" t="s">
        <v>129</v>
      </c>
      <c r="H154" s="60">
        <v>3</v>
      </c>
      <c r="I154" s="52" t="s">
        <v>230</v>
      </c>
      <c r="J154" s="50" t="s">
        <v>94</v>
      </c>
      <c r="K154" s="199">
        <v>75</v>
      </c>
      <c r="L154" s="54">
        <v>93.6</v>
      </c>
      <c r="M154" s="54">
        <v>100</v>
      </c>
      <c r="N154" s="54">
        <v>100</v>
      </c>
      <c r="O154" s="54">
        <f t="shared" si="3"/>
        <v>368.6</v>
      </c>
      <c r="P154" s="50">
        <v>2017</v>
      </c>
      <c r="R154" s="315">
        <f>K154+L154+M154</f>
        <v>268.6</v>
      </c>
    </row>
    <row r="155" spans="1:18" ht="38.25">
      <c r="A155" s="14" t="s">
        <v>91</v>
      </c>
      <c r="B155" s="14">
        <v>1</v>
      </c>
      <c r="C155" s="14" t="s">
        <v>98</v>
      </c>
      <c r="D155" s="14" t="s">
        <v>98</v>
      </c>
      <c r="E155" s="14" t="s">
        <v>129</v>
      </c>
      <c r="F155" s="14" t="s">
        <v>92</v>
      </c>
      <c r="G155" s="14" t="s">
        <v>129</v>
      </c>
      <c r="H155" s="14"/>
      <c r="I155" s="30" t="s">
        <v>231</v>
      </c>
      <c r="J155" s="14" t="s">
        <v>119</v>
      </c>
      <c r="K155" s="200">
        <v>1041</v>
      </c>
      <c r="L155" s="40">
        <v>1050</v>
      </c>
      <c r="M155" s="40">
        <v>1055</v>
      </c>
      <c r="N155" s="40">
        <v>1060</v>
      </c>
      <c r="O155" s="40">
        <f t="shared" si="3"/>
        <v>4206</v>
      </c>
      <c r="P155" s="14">
        <v>2017</v>
      </c>
      <c r="R155" s="315"/>
    </row>
    <row r="156" spans="1:18" ht="38.25">
      <c r="A156" s="50" t="s">
        <v>91</v>
      </c>
      <c r="B156" s="50">
        <v>1</v>
      </c>
      <c r="C156" s="50" t="s">
        <v>98</v>
      </c>
      <c r="D156" s="50" t="s">
        <v>98</v>
      </c>
      <c r="E156" s="50" t="s">
        <v>129</v>
      </c>
      <c r="F156" s="50" t="s">
        <v>92</v>
      </c>
      <c r="G156" s="50" t="s">
        <v>127</v>
      </c>
      <c r="H156" s="60">
        <v>3</v>
      </c>
      <c r="I156" s="52" t="s">
        <v>232</v>
      </c>
      <c r="J156" s="50" t="s">
        <v>94</v>
      </c>
      <c r="K156" s="199">
        <v>1000</v>
      </c>
      <c r="L156" s="54">
        <v>1210</v>
      </c>
      <c r="M156" s="54">
        <v>1300</v>
      </c>
      <c r="N156" s="54">
        <v>1300</v>
      </c>
      <c r="O156" s="54">
        <f t="shared" si="3"/>
        <v>4810</v>
      </c>
      <c r="P156" s="50">
        <v>2017</v>
      </c>
      <c r="R156" s="315">
        <f>K156+L156+M156</f>
        <v>3510</v>
      </c>
    </row>
    <row r="157" spans="1:18" ht="38.25">
      <c r="A157" s="14" t="s">
        <v>91</v>
      </c>
      <c r="B157" s="14">
        <v>1</v>
      </c>
      <c r="C157" s="14" t="s">
        <v>98</v>
      </c>
      <c r="D157" s="14" t="s">
        <v>98</v>
      </c>
      <c r="E157" s="14" t="s">
        <v>129</v>
      </c>
      <c r="F157" s="14" t="s">
        <v>92</v>
      </c>
      <c r="G157" s="14" t="s">
        <v>127</v>
      </c>
      <c r="H157" s="14"/>
      <c r="I157" s="30" t="s">
        <v>233</v>
      </c>
      <c r="J157" s="14" t="s">
        <v>156</v>
      </c>
      <c r="K157" s="200">
        <v>72</v>
      </c>
      <c r="L157" s="40">
        <v>92</v>
      </c>
      <c r="M157" s="40">
        <v>95</v>
      </c>
      <c r="N157" s="40">
        <v>95</v>
      </c>
      <c r="O157" s="40">
        <f t="shared" si="3"/>
        <v>354</v>
      </c>
      <c r="P157" s="14">
        <v>2017</v>
      </c>
      <c r="R157" s="315"/>
    </row>
    <row r="158" spans="1:63" s="71" customFormat="1" ht="63.75">
      <c r="A158" s="51" t="s">
        <v>91</v>
      </c>
      <c r="B158" s="51">
        <v>1</v>
      </c>
      <c r="C158" s="51" t="s">
        <v>98</v>
      </c>
      <c r="D158" s="51" t="s">
        <v>98</v>
      </c>
      <c r="E158" s="51" t="s">
        <v>129</v>
      </c>
      <c r="F158" s="51" t="s">
        <v>92</v>
      </c>
      <c r="G158" s="51" t="s">
        <v>128</v>
      </c>
      <c r="H158" s="60">
        <v>3</v>
      </c>
      <c r="I158" s="55" t="s">
        <v>234</v>
      </c>
      <c r="J158" s="51" t="s">
        <v>94</v>
      </c>
      <c r="K158" s="202">
        <v>26.6</v>
      </c>
      <c r="L158" s="54">
        <v>26.6</v>
      </c>
      <c r="M158" s="54">
        <v>30</v>
      </c>
      <c r="N158" s="54">
        <v>30</v>
      </c>
      <c r="O158" s="54">
        <f>K158+L158+M158+N158</f>
        <v>113.2</v>
      </c>
      <c r="P158" s="51">
        <v>2017</v>
      </c>
      <c r="Q158" s="3"/>
      <c r="R158" s="315">
        <f>K158+L158+M158</f>
        <v>83.2</v>
      </c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</row>
    <row r="159" spans="1:63" s="73" customFormat="1" ht="45.75" customHeight="1">
      <c r="A159" s="26" t="s">
        <v>91</v>
      </c>
      <c r="B159" s="26">
        <v>1</v>
      </c>
      <c r="C159" s="26" t="s">
        <v>98</v>
      </c>
      <c r="D159" s="26" t="s">
        <v>98</v>
      </c>
      <c r="E159" s="26" t="s">
        <v>129</v>
      </c>
      <c r="F159" s="26" t="s">
        <v>92</v>
      </c>
      <c r="G159" s="26" t="s">
        <v>128</v>
      </c>
      <c r="H159" s="14"/>
      <c r="I159" s="72" t="s">
        <v>235</v>
      </c>
      <c r="J159" s="26" t="s">
        <v>156</v>
      </c>
      <c r="K159" s="207">
        <v>80</v>
      </c>
      <c r="L159" s="29">
        <v>80.1</v>
      </c>
      <c r="M159" s="29">
        <v>81</v>
      </c>
      <c r="N159" s="29">
        <v>90</v>
      </c>
      <c r="O159" s="29">
        <f t="shared" si="3"/>
        <v>331.1</v>
      </c>
      <c r="P159" s="26">
        <v>2017</v>
      </c>
      <c r="Q159" s="3"/>
      <c r="R159" s="315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</row>
    <row r="160" spans="1:18" ht="25.5">
      <c r="A160" s="50" t="s">
        <v>91</v>
      </c>
      <c r="B160" s="50">
        <v>1</v>
      </c>
      <c r="C160" s="50" t="s">
        <v>98</v>
      </c>
      <c r="D160" s="50" t="s">
        <v>98</v>
      </c>
      <c r="E160" s="50" t="s">
        <v>129</v>
      </c>
      <c r="F160" s="50" t="s">
        <v>92</v>
      </c>
      <c r="G160" s="50" t="s">
        <v>208</v>
      </c>
      <c r="H160" s="60">
        <v>3</v>
      </c>
      <c r="I160" s="52" t="s">
        <v>236</v>
      </c>
      <c r="J160" s="50" t="s">
        <v>94</v>
      </c>
      <c r="K160" s="199">
        <v>5</v>
      </c>
      <c r="L160" s="54">
        <v>0</v>
      </c>
      <c r="M160" s="54">
        <v>5</v>
      </c>
      <c r="N160" s="57">
        <v>5</v>
      </c>
      <c r="O160" s="57">
        <f t="shared" si="3"/>
        <v>15</v>
      </c>
      <c r="P160" s="50">
        <v>2017</v>
      </c>
      <c r="R160" s="315">
        <f>K160+L160+M160</f>
        <v>10</v>
      </c>
    </row>
    <row r="161" spans="1:18" ht="25.5">
      <c r="A161" s="14" t="s">
        <v>91</v>
      </c>
      <c r="B161" s="14">
        <v>1</v>
      </c>
      <c r="C161" s="14" t="s">
        <v>98</v>
      </c>
      <c r="D161" s="14" t="s">
        <v>98</v>
      </c>
      <c r="E161" s="14" t="s">
        <v>129</v>
      </c>
      <c r="F161" s="14" t="s">
        <v>92</v>
      </c>
      <c r="G161" s="14" t="s">
        <v>208</v>
      </c>
      <c r="H161" s="14"/>
      <c r="I161" s="30" t="s">
        <v>237</v>
      </c>
      <c r="J161" s="14" t="s">
        <v>156</v>
      </c>
      <c r="K161" s="208">
        <v>130</v>
      </c>
      <c r="L161" s="74">
        <v>0</v>
      </c>
      <c r="M161" s="74">
        <v>125</v>
      </c>
      <c r="N161" s="74">
        <v>125</v>
      </c>
      <c r="O161" s="74">
        <f t="shared" si="3"/>
        <v>380</v>
      </c>
      <c r="P161" s="14">
        <v>2017</v>
      </c>
      <c r="R161" s="315"/>
    </row>
    <row r="162" spans="1:18" ht="25.5">
      <c r="A162" s="50" t="s">
        <v>91</v>
      </c>
      <c r="B162" s="50">
        <v>1</v>
      </c>
      <c r="C162" s="50" t="s">
        <v>98</v>
      </c>
      <c r="D162" s="50" t="s">
        <v>98</v>
      </c>
      <c r="E162" s="50" t="s">
        <v>129</v>
      </c>
      <c r="F162" s="50" t="s">
        <v>98</v>
      </c>
      <c r="G162" s="50" t="s">
        <v>92</v>
      </c>
      <c r="H162" s="60">
        <v>3</v>
      </c>
      <c r="I162" s="52" t="s">
        <v>238</v>
      </c>
      <c r="J162" s="50" t="s">
        <v>94</v>
      </c>
      <c r="K162" s="199">
        <v>615</v>
      </c>
      <c r="L162" s="299">
        <v>561</v>
      </c>
      <c r="M162" s="54">
        <v>700</v>
      </c>
      <c r="N162" s="54">
        <v>700</v>
      </c>
      <c r="O162" s="54">
        <f t="shared" si="3"/>
        <v>2576</v>
      </c>
      <c r="P162" s="50">
        <v>2017</v>
      </c>
      <c r="R162" s="315">
        <f>K162+L162+M162</f>
        <v>1876</v>
      </c>
    </row>
    <row r="163" spans="1:63" s="64" customFormat="1" ht="38.25">
      <c r="A163" s="14" t="s">
        <v>91</v>
      </c>
      <c r="B163" s="14">
        <v>1</v>
      </c>
      <c r="C163" s="14" t="s">
        <v>98</v>
      </c>
      <c r="D163" s="14" t="s">
        <v>98</v>
      </c>
      <c r="E163" s="14" t="s">
        <v>129</v>
      </c>
      <c r="F163" s="14" t="s">
        <v>98</v>
      </c>
      <c r="G163" s="14" t="s">
        <v>92</v>
      </c>
      <c r="H163" s="14"/>
      <c r="I163" s="30" t="s">
        <v>239</v>
      </c>
      <c r="J163" s="14" t="s">
        <v>156</v>
      </c>
      <c r="K163" s="200">
        <v>5</v>
      </c>
      <c r="L163" s="40">
        <v>2</v>
      </c>
      <c r="M163" s="40">
        <v>2</v>
      </c>
      <c r="N163" s="58">
        <v>2</v>
      </c>
      <c r="O163" s="40">
        <f t="shared" si="3"/>
        <v>11</v>
      </c>
      <c r="P163" s="14">
        <v>2017</v>
      </c>
      <c r="Q163" s="1"/>
      <c r="R163" s="315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s="70" customFormat="1" ht="25.5">
      <c r="A164" s="50" t="s">
        <v>91</v>
      </c>
      <c r="B164" s="50">
        <v>1</v>
      </c>
      <c r="C164" s="50" t="s">
        <v>98</v>
      </c>
      <c r="D164" s="50" t="s">
        <v>98</v>
      </c>
      <c r="E164" s="50" t="s">
        <v>129</v>
      </c>
      <c r="F164" s="50" t="s">
        <v>98</v>
      </c>
      <c r="G164" s="50">
        <v>1</v>
      </c>
      <c r="H164" s="60">
        <v>3</v>
      </c>
      <c r="I164" s="52" t="s">
        <v>240</v>
      </c>
      <c r="J164" s="50" t="s">
        <v>94</v>
      </c>
      <c r="K164" s="199">
        <v>70</v>
      </c>
      <c r="L164" s="54">
        <v>0</v>
      </c>
      <c r="M164" s="54">
        <v>0</v>
      </c>
      <c r="N164" s="54">
        <v>0</v>
      </c>
      <c r="O164" s="54">
        <f t="shared" si="3"/>
        <v>70</v>
      </c>
      <c r="P164" s="50">
        <v>2014</v>
      </c>
      <c r="Q164" s="3"/>
      <c r="R164" s="315">
        <f>K164+L164+M164</f>
        <v>70</v>
      </c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 spans="1:63" s="64" customFormat="1" ht="25.5">
      <c r="A165" s="14" t="s">
        <v>91</v>
      </c>
      <c r="B165" s="14">
        <v>1</v>
      </c>
      <c r="C165" s="14" t="s">
        <v>98</v>
      </c>
      <c r="D165" s="14" t="s">
        <v>98</v>
      </c>
      <c r="E165" s="14" t="s">
        <v>129</v>
      </c>
      <c r="F165" s="14" t="s">
        <v>98</v>
      </c>
      <c r="G165" s="14">
        <v>1</v>
      </c>
      <c r="H165" s="14"/>
      <c r="I165" s="30" t="s">
        <v>241</v>
      </c>
      <c r="J165" s="14" t="s">
        <v>156</v>
      </c>
      <c r="K165" s="200">
        <v>1</v>
      </c>
      <c r="L165" s="40">
        <v>0</v>
      </c>
      <c r="M165" s="40">
        <v>0</v>
      </c>
      <c r="N165" s="58">
        <v>0</v>
      </c>
      <c r="O165" s="40">
        <f t="shared" si="3"/>
        <v>1</v>
      </c>
      <c r="P165" s="14">
        <v>2014</v>
      </c>
      <c r="Q165" s="1"/>
      <c r="R165" s="315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s="70" customFormat="1" ht="25.5">
      <c r="A166" s="51" t="s">
        <v>91</v>
      </c>
      <c r="B166" s="51">
        <v>1</v>
      </c>
      <c r="C166" s="51">
        <v>1</v>
      </c>
      <c r="D166" s="51">
        <v>7</v>
      </c>
      <c r="E166" s="51">
        <v>8</v>
      </c>
      <c r="F166" s="51">
        <v>5</v>
      </c>
      <c r="G166" s="51">
        <v>2</v>
      </c>
      <c r="H166" s="60">
        <v>2</v>
      </c>
      <c r="I166" s="55" t="s">
        <v>242</v>
      </c>
      <c r="J166" s="51" t="s">
        <v>94</v>
      </c>
      <c r="K166" s="202">
        <v>294.5</v>
      </c>
      <c r="L166" s="54">
        <v>0</v>
      </c>
      <c r="M166" s="54">
        <v>0</v>
      </c>
      <c r="N166" s="54">
        <v>0</v>
      </c>
      <c r="O166" s="54">
        <f t="shared" si="3"/>
        <v>294.5</v>
      </c>
      <c r="P166" s="51">
        <v>2014</v>
      </c>
      <c r="Q166" s="3"/>
      <c r="R166" s="315">
        <f>K166+L166+M166</f>
        <v>294.5</v>
      </c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 spans="1:63" s="64" customFormat="1" ht="38.25" customHeight="1">
      <c r="A167" s="14" t="s">
        <v>91</v>
      </c>
      <c r="B167" s="14">
        <v>1</v>
      </c>
      <c r="C167" s="14" t="s">
        <v>98</v>
      </c>
      <c r="D167" s="14">
        <v>7</v>
      </c>
      <c r="E167" s="14">
        <v>8</v>
      </c>
      <c r="F167" s="14">
        <v>5</v>
      </c>
      <c r="G167" s="14">
        <v>2</v>
      </c>
      <c r="H167" s="14"/>
      <c r="I167" s="30" t="s">
        <v>241</v>
      </c>
      <c r="J167" s="14" t="s">
        <v>156</v>
      </c>
      <c r="K167" s="201">
        <v>1</v>
      </c>
      <c r="L167" s="56">
        <f>L166</f>
        <v>0</v>
      </c>
      <c r="M167" s="56">
        <f>M166</f>
        <v>0</v>
      </c>
      <c r="N167" s="56">
        <f>N166</f>
        <v>0</v>
      </c>
      <c r="O167" s="56">
        <f t="shared" si="3"/>
        <v>1</v>
      </c>
      <c r="P167" s="14">
        <v>2014</v>
      </c>
      <c r="Q167" s="1"/>
      <c r="R167" s="315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s="64" customFormat="1" ht="63.75">
      <c r="A168" s="14" t="s">
        <v>91</v>
      </c>
      <c r="B168" s="14">
        <v>1</v>
      </c>
      <c r="C168" s="14" t="s">
        <v>98</v>
      </c>
      <c r="D168" s="14">
        <v>7</v>
      </c>
      <c r="E168" s="14">
        <v>8</v>
      </c>
      <c r="F168" s="14">
        <v>5</v>
      </c>
      <c r="G168" s="14">
        <v>2</v>
      </c>
      <c r="H168" s="14"/>
      <c r="I168" s="30" t="s">
        <v>463</v>
      </c>
      <c r="J168" s="14" t="s">
        <v>94</v>
      </c>
      <c r="K168" s="193">
        <f>K166</f>
        <v>294.5</v>
      </c>
      <c r="L168" s="28">
        <f>L166</f>
        <v>0</v>
      </c>
      <c r="M168" s="28">
        <f>M166</f>
        <v>0</v>
      </c>
      <c r="N168" s="28">
        <f>N166</f>
        <v>0</v>
      </c>
      <c r="O168" s="56">
        <f t="shared" si="3"/>
        <v>294.5</v>
      </c>
      <c r="P168" s="14">
        <v>2014</v>
      </c>
      <c r="Q168" s="1"/>
      <c r="R168" s="315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s="21" customFormat="1" ht="25.5">
      <c r="A169" s="248" t="s">
        <v>91</v>
      </c>
      <c r="B169" s="248">
        <v>1</v>
      </c>
      <c r="C169" s="248" t="s">
        <v>98</v>
      </c>
      <c r="D169" s="248" t="s">
        <v>98</v>
      </c>
      <c r="E169" s="248" t="s">
        <v>127</v>
      </c>
      <c r="F169" s="248" t="s">
        <v>92</v>
      </c>
      <c r="G169" s="248" t="s">
        <v>92</v>
      </c>
      <c r="H169" s="249"/>
      <c r="I169" s="247" t="s">
        <v>243</v>
      </c>
      <c r="J169" s="248" t="s">
        <v>94</v>
      </c>
      <c r="K169" s="257">
        <f>K171+K170</f>
        <v>211.7</v>
      </c>
      <c r="L169" s="251">
        <f>L171+L170</f>
        <v>222</v>
      </c>
      <c r="M169" s="251">
        <f>M171+M170</f>
        <v>340</v>
      </c>
      <c r="N169" s="251">
        <f>N171+N170</f>
        <v>340</v>
      </c>
      <c r="O169" s="251">
        <f>O170+O171</f>
        <v>1113.7</v>
      </c>
      <c r="P169" s="248">
        <v>2017</v>
      </c>
      <c r="Q169" s="20"/>
      <c r="R169" s="315">
        <f>K169+L169+M169</f>
        <v>773.7</v>
      </c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</row>
    <row r="170" spans="1:63" s="21" customFormat="1" ht="15.75">
      <c r="A170" s="249"/>
      <c r="B170" s="249"/>
      <c r="C170" s="249"/>
      <c r="D170" s="249"/>
      <c r="E170" s="249"/>
      <c r="F170" s="249"/>
      <c r="G170" s="249"/>
      <c r="H170" s="249">
        <v>3</v>
      </c>
      <c r="I170" s="253" t="s">
        <v>95</v>
      </c>
      <c r="J170" s="254" t="s">
        <v>94</v>
      </c>
      <c r="K170" s="255">
        <f>K176+K178+K180+K182</f>
        <v>168.7</v>
      </c>
      <c r="L170" s="256">
        <f>L176+L178+L180+L182</f>
        <v>222</v>
      </c>
      <c r="M170" s="256">
        <f>M176+M178+M180+M182</f>
        <v>340</v>
      </c>
      <c r="N170" s="256">
        <f>N176+N178+N180+N182</f>
        <v>340</v>
      </c>
      <c r="O170" s="256">
        <f>O176+O178+O180+O182</f>
        <v>1070.7</v>
      </c>
      <c r="P170" s="254">
        <v>2017</v>
      </c>
      <c r="Q170" s="20"/>
      <c r="R170" s="315">
        <f>K170+L170+M170</f>
        <v>730.7</v>
      </c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</row>
    <row r="171" spans="1:63" s="21" customFormat="1" ht="15.75">
      <c r="A171" s="249"/>
      <c r="B171" s="249"/>
      <c r="C171" s="249"/>
      <c r="D171" s="249"/>
      <c r="E171" s="249"/>
      <c r="F171" s="249"/>
      <c r="G171" s="249"/>
      <c r="H171" s="249">
        <v>2</v>
      </c>
      <c r="I171" s="253" t="s">
        <v>96</v>
      </c>
      <c r="J171" s="254" t="s">
        <v>94</v>
      </c>
      <c r="K171" s="255">
        <f>K186</f>
        <v>43</v>
      </c>
      <c r="L171" s="256">
        <f>L186</f>
        <v>0</v>
      </c>
      <c r="M171" s="256">
        <f>M186</f>
        <v>0</v>
      </c>
      <c r="N171" s="256">
        <f>N186</f>
        <v>0</v>
      </c>
      <c r="O171" s="256">
        <f>K171+L171+M171+N171</f>
        <v>43</v>
      </c>
      <c r="P171" s="254"/>
      <c r="Q171" s="20"/>
      <c r="R171" s="315">
        <f>K171+L171+M171</f>
        <v>43</v>
      </c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</row>
    <row r="172" spans="1:18" ht="45.75" customHeight="1">
      <c r="A172" s="14" t="s">
        <v>91</v>
      </c>
      <c r="B172" s="14">
        <v>1</v>
      </c>
      <c r="C172" s="14" t="s">
        <v>98</v>
      </c>
      <c r="D172" s="14" t="s">
        <v>98</v>
      </c>
      <c r="E172" s="14" t="s">
        <v>127</v>
      </c>
      <c r="F172" s="14" t="s">
        <v>92</v>
      </c>
      <c r="G172" s="14" t="s">
        <v>92</v>
      </c>
      <c r="H172" s="14"/>
      <c r="I172" s="30" t="s">
        <v>244</v>
      </c>
      <c r="J172" s="14" t="s">
        <v>119</v>
      </c>
      <c r="K172" s="200">
        <v>1250</v>
      </c>
      <c r="L172" s="40">
        <v>1255</v>
      </c>
      <c r="M172" s="40">
        <v>1270</v>
      </c>
      <c r="N172" s="40">
        <v>1290</v>
      </c>
      <c r="O172" s="40">
        <f>K172+L172+M172+N172</f>
        <v>5065</v>
      </c>
      <c r="P172" s="14">
        <v>2017</v>
      </c>
      <c r="R172" s="315"/>
    </row>
    <row r="173" spans="1:18" ht="56.25" customHeight="1">
      <c r="A173" s="14" t="s">
        <v>91</v>
      </c>
      <c r="B173" s="14">
        <v>1</v>
      </c>
      <c r="C173" s="14" t="s">
        <v>98</v>
      </c>
      <c r="D173" s="14" t="s">
        <v>98</v>
      </c>
      <c r="E173" s="14" t="s">
        <v>127</v>
      </c>
      <c r="F173" s="14" t="s">
        <v>92</v>
      </c>
      <c r="G173" s="14" t="s">
        <v>92</v>
      </c>
      <c r="H173" s="14"/>
      <c r="I173" s="30" t="s">
        <v>245</v>
      </c>
      <c r="J173" s="14" t="s">
        <v>101</v>
      </c>
      <c r="K173" s="193">
        <v>95</v>
      </c>
      <c r="L173" s="28">
        <v>100</v>
      </c>
      <c r="M173" s="28">
        <v>100</v>
      </c>
      <c r="N173" s="29">
        <v>100</v>
      </c>
      <c r="O173" s="28">
        <v>100</v>
      </c>
      <c r="P173" s="14">
        <v>2017</v>
      </c>
      <c r="R173" s="315"/>
    </row>
    <row r="174" spans="1:18" ht="51">
      <c r="A174" s="50" t="s">
        <v>91</v>
      </c>
      <c r="B174" s="50">
        <v>1</v>
      </c>
      <c r="C174" s="50" t="s">
        <v>98</v>
      </c>
      <c r="D174" s="50" t="s">
        <v>98</v>
      </c>
      <c r="E174" s="50" t="s">
        <v>127</v>
      </c>
      <c r="F174" s="50" t="s">
        <v>92</v>
      </c>
      <c r="G174" s="50" t="s">
        <v>98</v>
      </c>
      <c r="H174" s="60"/>
      <c r="I174" s="52" t="s">
        <v>246</v>
      </c>
      <c r="J174" s="50" t="s">
        <v>113</v>
      </c>
      <c r="K174" s="199" t="s">
        <v>114</v>
      </c>
      <c r="L174" s="54" t="s">
        <v>114</v>
      </c>
      <c r="M174" s="54" t="s">
        <v>114</v>
      </c>
      <c r="N174" s="54" t="s">
        <v>247</v>
      </c>
      <c r="O174" s="53" t="s">
        <v>247</v>
      </c>
      <c r="P174" s="50">
        <v>2017</v>
      </c>
      <c r="R174" s="315"/>
    </row>
    <row r="175" spans="1:18" ht="38.25">
      <c r="A175" s="14" t="s">
        <v>91</v>
      </c>
      <c r="B175" s="14">
        <v>1</v>
      </c>
      <c r="C175" s="14" t="s">
        <v>98</v>
      </c>
      <c r="D175" s="14" t="s">
        <v>98</v>
      </c>
      <c r="E175" s="14" t="s">
        <v>127</v>
      </c>
      <c r="F175" s="14" t="s">
        <v>92</v>
      </c>
      <c r="G175" s="14" t="s">
        <v>98</v>
      </c>
      <c r="H175" s="14"/>
      <c r="I175" s="30" t="s">
        <v>248</v>
      </c>
      <c r="J175" s="14" t="s">
        <v>156</v>
      </c>
      <c r="K175" s="200">
        <v>22</v>
      </c>
      <c r="L175" s="40">
        <v>42</v>
      </c>
      <c r="M175" s="40">
        <v>47</v>
      </c>
      <c r="N175" s="40">
        <v>0</v>
      </c>
      <c r="O175" s="40">
        <f>K175+L175+M175+N175</f>
        <v>111</v>
      </c>
      <c r="P175" s="14">
        <v>2017</v>
      </c>
      <c r="R175" s="315"/>
    </row>
    <row r="176" spans="1:18" ht="25.5">
      <c r="A176" s="50" t="s">
        <v>91</v>
      </c>
      <c r="B176" s="50">
        <v>1</v>
      </c>
      <c r="C176" s="50" t="s">
        <v>98</v>
      </c>
      <c r="D176" s="50" t="s">
        <v>98</v>
      </c>
      <c r="E176" s="50" t="s">
        <v>127</v>
      </c>
      <c r="F176" s="50" t="s">
        <v>92</v>
      </c>
      <c r="G176" s="50" t="s">
        <v>116</v>
      </c>
      <c r="H176" s="60">
        <v>3</v>
      </c>
      <c r="I176" s="52" t="s">
        <v>249</v>
      </c>
      <c r="J176" s="50" t="s">
        <v>94</v>
      </c>
      <c r="K176" s="199">
        <v>89.5</v>
      </c>
      <c r="L176" s="53">
        <v>100</v>
      </c>
      <c r="M176" s="53">
        <v>150</v>
      </c>
      <c r="N176" s="54">
        <v>150</v>
      </c>
      <c r="O176" s="53">
        <f aca="true" t="shared" si="4" ref="O176:O183">K176+L176+M176+N176</f>
        <v>489.5</v>
      </c>
      <c r="P176" s="50">
        <v>2017</v>
      </c>
      <c r="R176" s="315">
        <f>K176+L176+M176</f>
        <v>339.5</v>
      </c>
    </row>
    <row r="177" spans="1:18" ht="25.5">
      <c r="A177" s="14" t="s">
        <v>91</v>
      </c>
      <c r="B177" s="14">
        <v>1</v>
      </c>
      <c r="C177" s="14" t="s">
        <v>98</v>
      </c>
      <c r="D177" s="14" t="s">
        <v>98</v>
      </c>
      <c r="E177" s="14" t="s">
        <v>127</v>
      </c>
      <c r="F177" s="14" t="s">
        <v>92</v>
      </c>
      <c r="G177" s="14" t="s">
        <v>116</v>
      </c>
      <c r="H177" s="14"/>
      <c r="I177" s="30" t="s">
        <v>250</v>
      </c>
      <c r="J177" s="14" t="s">
        <v>156</v>
      </c>
      <c r="K177" s="200">
        <v>21</v>
      </c>
      <c r="L177" s="40">
        <v>39</v>
      </c>
      <c r="M177" s="40">
        <v>45</v>
      </c>
      <c r="N177" s="40">
        <v>45</v>
      </c>
      <c r="O177" s="40">
        <f t="shared" si="4"/>
        <v>150</v>
      </c>
      <c r="P177" s="14">
        <v>2017</v>
      </c>
      <c r="R177" s="315"/>
    </row>
    <row r="178" spans="1:18" ht="25.5">
      <c r="A178" s="50" t="s">
        <v>91</v>
      </c>
      <c r="B178" s="50">
        <v>1</v>
      </c>
      <c r="C178" s="50" t="s">
        <v>98</v>
      </c>
      <c r="D178" s="50" t="s">
        <v>98</v>
      </c>
      <c r="E178" s="50" t="s">
        <v>127</v>
      </c>
      <c r="F178" s="50" t="s">
        <v>92</v>
      </c>
      <c r="G178" s="50" t="s">
        <v>121</v>
      </c>
      <c r="H178" s="60">
        <v>3</v>
      </c>
      <c r="I178" s="52" t="s">
        <v>251</v>
      </c>
      <c r="J178" s="50" t="s">
        <v>94</v>
      </c>
      <c r="K178" s="199">
        <v>7.2</v>
      </c>
      <c r="L178" s="53">
        <v>50</v>
      </c>
      <c r="M178" s="53">
        <v>70</v>
      </c>
      <c r="N178" s="54">
        <v>70</v>
      </c>
      <c r="O178" s="53">
        <f t="shared" si="4"/>
        <v>197.2</v>
      </c>
      <c r="P178" s="50">
        <v>2017</v>
      </c>
      <c r="R178" s="315">
        <f>K178+L178+M178</f>
        <v>127.2</v>
      </c>
    </row>
    <row r="179" spans="1:18" ht="38.25">
      <c r="A179" s="14" t="s">
        <v>91</v>
      </c>
      <c r="B179" s="14">
        <v>1</v>
      </c>
      <c r="C179" s="14" t="s">
        <v>98</v>
      </c>
      <c r="D179" s="14" t="s">
        <v>98</v>
      </c>
      <c r="E179" s="14" t="s">
        <v>127</v>
      </c>
      <c r="F179" s="14" t="s">
        <v>92</v>
      </c>
      <c r="G179" s="14" t="s">
        <v>121</v>
      </c>
      <c r="H179" s="14"/>
      <c r="I179" s="30" t="s">
        <v>252</v>
      </c>
      <c r="J179" s="14" t="s">
        <v>119</v>
      </c>
      <c r="K179" s="200">
        <v>3</v>
      </c>
      <c r="L179" s="40">
        <v>4</v>
      </c>
      <c r="M179" s="40">
        <v>5</v>
      </c>
      <c r="N179" s="40">
        <v>5</v>
      </c>
      <c r="O179" s="40">
        <f t="shared" si="4"/>
        <v>17</v>
      </c>
      <c r="P179" s="14">
        <v>2017</v>
      </c>
      <c r="R179" s="315"/>
    </row>
    <row r="180" spans="1:18" ht="21" customHeight="1">
      <c r="A180" s="50" t="s">
        <v>91</v>
      </c>
      <c r="B180" s="50">
        <v>1</v>
      </c>
      <c r="C180" s="50" t="s">
        <v>98</v>
      </c>
      <c r="D180" s="50" t="s">
        <v>98</v>
      </c>
      <c r="E180" s="50" t="s">
        <v>127</v>
      </c>
      <c r="F180" s="50" t="s">
        <v>92</v>
      </c>
      <c r="G180" s="50" t="s">
        <v>124</v>
      </c>
      <c r="H180" s="60">
        <v>3</v>
      </c>
      <c r="I180" s="52" t="s">
        <v>253</v>
      </c>
      <c r="J180" s="50" t="s">
        <v>94</v>
      </c>
      <c r="K180" s="199">
        <v>25</v>
      </c>
      <c r="L180" s="53">
        <v>25</v>
      </c>
      <c r="M180" s="53">
        <v>50</v>
      </c>
      <c r="N180" s="54">
        <v>50</v>
      </c>
      <c r="O180" s="53">
        <f t="shared" si="4"/>
        <v>150</v>
      </c>
      <c r="P180" s="50">
        <v>2017</v>
      </c>
      <c r="R180" s="315">
        <f>K180+L180+M180</f>
        <v>100</v>
      </c>
    </row>
    <row r="181" spans="1:18" ht="25.5">
      <c r="A181" s="14" t="s">
        <v>91</v>
      </c>
      <c r="B181" s="14">
        <v>1</v>
      </c>
      <c r="C181" s="14" t="s">
        <v>98</v>
      </c>
      <c r="D181" s="14" t="s">
        <v>98</v>
      </c>
      <c r="E181" s="14" t="s">
        <v>127</v>
      </c>
      <c r="F181" s="14" t="s">
        <v>92</v>
      </c>
      <c r="G181" s="14" t="s">
        <v>124</v>
      </c>
      <c r="H181" s="14"/>
      <c r="I181" s="30" t="s">
        <v>254</v>
      </c>
      <c r="J181" s="14" t="s">
        <v>119</v>
      </c>
      <c r="K181" s="200">
        <v>80</v>
      </c>
      <c r="L181" s="40">
        <v>85</v>
      </c>
      <c r="M181" s="40">
        <v>90</v>
      </c>
      <c r="N181" s="40">
        <v>95</v>
      </c>
      <c r="O181" s="40">
        <f t="shared" si="4"/>
        <v>350</v>
      </c>
      <c r="P181" s="14">
        <v>2017</v>
      </c>
      <c r="R181" s="315"/>
    </row>
    <row r="182" spans="1:18" ht="38.25">
      <c r="A182" s="50" t="s">
        <v>91</v>
      </c>
      <c r="B182" s="50">
        <v>1</v>
      </c>
      <c r="C182" s="50" t="s">
        <v>98</v>
      </c>
      <c r="D182" s="50" t="s">
        <v>98</v>
      </c>
      <c r="E182" s="50" t="s">
        <v>127</v>
      </c>
      <c r="F182" s="50" t="s">
        <v>92</v>
      </c>
      <c r="G182" s="50" t="s">
        <v>130</v>
      </c>
      <c r="H182" s="60">
        <v>3</v>
      </c>
      <c r="I182" s="52" t="s">
        <v>255</v>
      </c>
      <c r="J182" s="50" t="s">
        <v>94</v>
      </c>
      <c r="K182" s="199">
        <v>47</v>
      </c>
      <c r="L182" s="53">
        <v>47</v>
      </c>
      <c r="M182" s="53">
        <v>70</v>
      </c>
      <c r="N182" s="54">
        <v>70</v>
      </c>
      <c r="O182" s="53">
        <f t="shared" si="4"/>
        <v>234</v>
      </c>
      <c r="P182" s="50">
        <v>2017</v>
      </c>
      <c r="R182" s="315">
        <f>K182+L182+M182</f>
        <v>164</v>
      </c>
    </row>
    <row r="183" spans="1:63" s="64" customFormat="1" ht="38.25">
      <c r="A183" s="14" t="s">
        <v>91</v>
      </c>
      <c r="B183" s="14">
        <v>1</v>
      </c>
      <c r="C183" s="14" t="s">
        <v>98</v>
      </c>
      <c r="D183" s="14" t="s">
        <v>98</v>
      </c>
      <c r="E183" s="14" t="s">
        <v>127</v>
      </c>
      <c r="F183" s="14" t="s">
        <v>92</v>
      </c>
      <c r="G183" s="14" t="s">
        <v>130</v>
      </c>
      <c r="H183" s="14"/>
      <c r="I183" s="30" t="s">
        <v>256</v>
      </c>
      <c r="J183" s="14" t="s">
        <v>119</v>
      </c>
      <c r="K183" s="200">
        <f>K181</f>
        <v>80</v>
      </c>
      <c r="L183" s="40">
        <f>L181</f>
        <v>85</v>
      </c>
      <c r="M183" s="40">
        <f>M181</f>
        <v>90</v>
      </c>
      <c r="N183" s="40">
        <f>N181</f>
        <v>95</v>
      </c>
      <c r="O183" s="40">
        <f t="shared" si="4"/>
        <v>350</v>
      </c>
      <c r="P183" s="14">
        <v>2017</v>
      </c>
      <c r="Q183" s="1"/>
      <c r="R183" s="315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18" ht="51">
      <c r="A184" s="50" t="s">
        <v>91</v>
      </c>
      <c r="B184" s="50">
        <v>1</v>
      </c>
      <c r="C184" s="50" t="s">
        <v>98</v>
      </c>
      <c r="D184" s="50" t="s">
        <v>98</v>
      </c>
      <c r="E184" s="50" t="s">
        <v>127</v>
      </c>
      <c r="F184" s="50" t="s">
        <v>92</v>
      </c>
      <c r="G184" s="50">
        <v>6</v>
      </c>
      <c r="H184" s="60"/>
      <c r="I184" s="242" t="s">
        <v>257</v>
      </c>
      <c r="J184" s="243" t="s">
        <v>113</v>
      </c>
      <c r="K184" s="199" t="s">
        <v>247</v>
      </c>
      <c r="L184" s="54" t="s">
        <v>247</v>
      </c>
      <c r="M184" s="54" t="s">
        <v>247</v>
      </c>
      <c r="N184" s="54" t="s">
        <v>114</v>
      </c>
      <c r="O184" s="53" t="s">
        <v>114</v>
      </c>
      <c r="P184" s="50">
        <v>2017</v>
      </c>
      <c r="R184" s="315"/>
    </row>
    <row r="185" spans="1:18" ht="38.25">
      <c r="A185" s="14" t="s">
        <v>91</v>
      </c>
      <c r="B185" s="14">
        <v>1</v>
      </c>
      <c r="C185" s="14" t="s">
        <v>98</v>
      </c>
      <c r="D185" s="14" t="s">
        <v>98</v>
      </c>
      <c r="E185" s="14" t="s">
        <v>127</v>
      </c>
      <c r="F185" s="14" t="s">
        <v>92</v>
      </c>
      <c r="G185" s="14">
        <v>6</v>
      </c>
      <c r="H185" s="14"/>
      <c r="I185" s="30" t="s">
        <v>248</v>
      </c>
      <c r="J185" s="14" t="s">
        <v>156</v>
      </c>
      <c r="K185" s="200">
        <v>0</v>
      </c>
      <c r="L185" s="40">
        <v>0</v>
      </c>
      <c r="M185" s="40">
        <v>0</v>
      </c>
      <c r="N185" s="40">
        <v>47</v>
      </c>
      <c r="O185" s="40">
        <f>N185</f>
        <v>47</v>
      </c>
      <c r="P185" s="14">
        <v>2017</v>
      </c>
      <c r="R185" s="315"/>
    </row>
    <row r="186" spans="1:18" ht="25.5">
      <c r="A186" s="50" t="s">
        <v>91</v>
      </c>
      <c r="B186" s="50">
        <v>1</v>
      </c>
      <c r="C186" s="50">
        <v>1</v>
      </c>
      <c r="D186" s="50">
        <v>7</v>
      </c>
      <c r="E186" s="50">
        <v>1</v>
      </c>
      <c r="F186" s="50">
        <v>4</v>
      </c>
      <c r="G186" s="50">
        <v>0</v>
      </c>
      <c r="H186" s="50">
        <v>2</v>
      </c>
      <c r="I186" s="242" t="s">
        <v>142</v>
      </c>
      <c r="J186" s="243" t="s">
        <v>94</v>
      </c>
      <c r="K186" s="199">
        <v>43</v>
      </c>
      <c r="L186" s="53">
        <v>0</v>
      </c>
      <c r="M186" s="53">
        <v>0</v>
      </c>
      <c r="N186" s="53">
        <v>0</v>
      </c>
      <c r="O186" s="53">
        <f>K186+L186+M186+N186</f>
        <v>43</v>
      </c>
      <c r="P186" s="50">
        <v>2014</v>
      </c>
      <c r="R186" s="315">
        <f>K186+L186+M186</f>
        <v>43</v>
      </c>
    </row>
    <row r="187" spans="1:18" ht="63.75" customHeight="1">
      <c r="A187" s="14" t="s">
        <v>91</v>
      </c>
      <c r="B187" s="14">
        <v>1</v>
      </c>
      <c r="C187" s="14">
        <v>1</v>
      </c>
      <c r="D187" s="14">
        <v>7</v>
      </c>
      <c r="E187" s="14">
        <v>1</v>
      </c>
      <c r="F187" s="14">
        <v>4</v>
      </c>
      <c r="G187" s="14">
        <v>0</v>
      </c>
      <c r="H187" s="14"/>
      <c r="I187" s="27" t="s">
        <v>439</v>
      </c>
      <c r="J187" s="14" t="s">
        <v>94</v>
      </c>
      <c r="K187" s="193">
        <f>K186</f>
        <v>43</v>
      </c>
      <c r="L187" s="28">
        <f>L186</f>
        <v>0</v>
      </c>
      <c r="M187" s="28">
        <f>M186</f>
        <v>0</v>
      </c>
      <c r="N187" s="28">
        <f>N186</f>
        <v>0</v>
      </c>
      <c r="O187" s="28">
        <f>O186</f>
        <v>43</v>
      </c>
      <c r="P187" s="14">
        <v>2014</v>
      </c>
      <c r="R187" s="315"/>
    </row>
    <row r="188" spans="1:63" s="21" customFormat="1" ht="25.5">
      <c r="A188" s="248" t="s">
        <v>91</v>
      </c>
      <c r="B188" s="248">
        <v>1</v>
      </c>
      <c r="C188" s="248" t="s">
        <v>98</v>
      </c>
      <c r="D188" s="248" t="s">
        <v>98</v>
      </c>
      <c r="E188" s="248" t="s">
        <v>128</v>
      </c>
      <c r="F188" s="248" t="s">
        <v>92</v>
      </c>
      <c r="G188" s="248" t="s">
        <v>92</v>
      </c>
      <c r="H188" s="249"/>
      <c r="I188" s="247" t="s">
        <v>258</v>
      </c>
      <c r="J188" s="248" t="s">
        <v>94</v>
      </c>
      <c r="K188" s="257">
        <f>K189+K190</f>
        <v>40684.9</v>
      </c>
      <c r="L188" s="251">
        <f>L189+L190</f>
        <v>41650</v>
      </c>
      <c r="M188" s="251">
        <f>M189+M190</f>
        <v>40772</v>
      </c>
      <c r="N188" s="251">
        <f>N189+N190</f>
        <v>40764</v>
      </c>
      <c r="O188" s="251">
        <f>O189+O190</f>
        <v>163870.9</v>
      </c>
      <c r="P188" s="248">
        <v>2017</v>
      </c>
      <c r="Q188" s="20"/>
      <c r="R188" s="315">
        <f>K188+L188+M188</f>
        <v>123106.9</v>
      </c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</row>
    <row r="189" spans="1:18" ht="15.75">
      <c r="A189" s="249"/>
      <c r="B189" s="249"/>
      <c r="C189" s="249"/>
      <c r="D189" s="249"/>
      <c r="E189" s="249"/>
      <c r="F189" s="249"/>
      <c r="G189" s="249"/>
      <c r="H189" s="249">
        <v>3</v>
      </c>
      <c r="I189" s="253" t="s">
        <v>95</v>
      </c>
      <c r="J189" s="254" t="s">
        <v>94</v>
      </c>
      <c r="K189" s="255">
        <f>K196</f>
        <v>6350</v>
      </c>
      <c r="L189" s="256">
        <f>L196</f>
        <v>6350</v>
      </c>
      <c r="M189" s="256">
        <f>M196</f>
        <v>6350</v>
      </c>
      <c r="N189" s="256">
        <f>N196</f>
        <v>6350</v>
      </c>
      <c r="O189" s="256">
        <f>O196</f>
        <v>25400</v>
      </c>
      <c r="P189" s="254">
        <v>2017</v>
      </c>
      <c r="R189" s="315">
        <f>K189+L189+M189</f>
        <v>19050</v>
      </c>
    </row>
    <row r="190" spans="1:18" ht="15.75">
      <c r="A190" s="249"/>
      <c r="B190" s="249"/>
      <c r="C190" s="249"/>
      <c r="D190" s="249"/>
      <c r="E190" s="249"/>
      <c r="F190" s="249"/>
      <c r="G190" s="249"/>
      <c r="H190" s="249">
        <v>2</v>
      </c>
      <c r="I190" s="253" t="s">
        <v>96</v>
      </c>
      <c r="J190" s="254" t="s">
        <v>94</v>
      </c>
      <c r="K190" s="255">
        <f>K198</f>
        <v>34334.9</v>
      </c>
      <c r="L190" s="256">
        <f>L198</f>
        <v>35300</v>
      </c>
      <c r="M190" s="256">
        <f>M198</f>
        <v>34422</v>
      </c>
      <c r="N190" s="256">
        <f>N198</f>
        <v>34414</v>
      </c>
      <c r="O190" s="256">
        <f>O198</f>
        <v>138470.9</v>
      </c>
      <c r="P190" s="254">
        <v>2017</v>
      </c>
      <c r="R190" s="315">
        <f>K190+L190+M190</f>
        <v>104056.9</v>
      </c>
    </row>
    <row r="191" spans="1:18" ht="59.25" customHeight="1">
      <c r="A191" s="14" t="s">
        <v>91</v>
      </c>
      <c r="B191" s="14">
        <v>1</v>
      </c>
      <c r="C191" s="14" t="s">
        <v>98</v>
      </c>
      <c r="D191" s="14" t="s">
        <v>98</v>
      </c>
      <c r="E191" s="14" t="s">
        <v>128</v>
      </c>
      <c r="F191" s="14" t="s">
        <v>92</v>
      </c>
      <c r="G191" s="14" t="s">
        <v>92</v>
      </c>
      <c r="H191" s="14"/>
      <c r="I191" s="30" t="s">
        <v>259</v>
      </c>
      <c r="J191" s="14" t="s">
        <v>156</v>
      </c>
      <c r="K191" s="200">
        <v>6</v>
      </c>
      <c r="L191" s="40">
        <v>6</v>
      </c>
      <c r="M191" s="40">
        <v>6</v>
      </c>
      <c r="N191" s="58">
        <v>6</v>
      </c>
      <c r="O191" s="40">
        <v>6</v>
      </c>
      <c r="P191" s="14">
        <v>2017</v>
      </c>
      <c r="R191" s="315"/>
    </row>
    <row r="192" spans="1:18" ht="56.25" customHeight="1">
      <c r="A192" s="14" t="s">
        <v>91</v>
      </c>
      <c r="B192" s="14">
        <v>1</v>
      </c>
      <c r="C192" s="14" t="s">
        <v>98</v>
      </c>
      <c r="D192" s="14" t="s">
        <v>98</v>
      </c>
      <c r="E192" s="14" t="s">
        <v>128</v>
      </c>
      <c r="F192" s="14" t="s">
        <v>92</v>
      </c>
      <c r="G192" s="14" t="s">
        <v>92</v>
      </c>
      <c r="H192" s="14"/>
      <c r="I192" s="30" t="s">
        <v>260</v>
      </c>
      <c r="J192" s="14" t="s">
        <v>101</v>
      </c>
      <c r="K192" s="193">
        <v>18</v>
      </c>
      <c r="L192" s="28">
        <v>18</v>
      </c>
      <c r="M192" s="28">
        <v>18</v>
      </c>
      <c r="N192" s="28">
        <v>18</v>
      </c>
      <c r="O192" s="28">
        <v>18</v>
      </c>
      <c r="P192" s="14">
        <v>2017</v>
      </c>
      <c r="R192" s="315"/>
    </row>
    <row r="193" spans="1:18" ht="75.75" customHeight="1">
      <c r="A193" s="14" t="s">
        <v>91</v>
      </c>
      <c r="B193" s="14">
        <v>1</v>
      </c>
      <c r="C193" s="14" t="s">
        <v>98</v>
      </c>
      <c r="D193" s="14" t="s">
        <v>98</v>
      </c>
      <c r="E193" s="14">
        <v>8</v>
      </c>
      <c r="F193" s="14" t="s">
        <v>92</v>
      </c>
      <c r="G193" s="14">
        <v>0</v>
      </c>
      <c r="H193" s="14"/>
      <c r="I193" s="30" t="s">
        <v>261</v>
      </c>
      <c r="J193" s="14" t="s">
        <v>101</v>
      </c>
      <c r="K193" s="201">
        <f>K189/K10*100</f>
        <v>0.6</v>
      </c>
      <c r="L193" s="56">
        <v>0.6</v>
      </c>
      <c r="M193" s="56">
        <v>0.5</v>
      </c>
      <c r="N193" s="56">
        <v>0.5</v>
      </c>
      <c r="O193" s="56">
        <f>O189/O10*100</f>
        <v>0.5</v>
      </c>
      <c r="P193" s="14">
        <v>2017</v>
      </c>
      <c r="R193" s="315"/>
    </row>
    <row r="194" spans="1:18" ht="89.25">
      <c r="A194" s="60" t="s">
        <v>91</v>
      </c>
      <c r="B194" s="60">
        <v>1</v>
      </c>
      <c r="C194" s="50" t="s">
        <v>98</v>
      </c>
      <c r="D194" s="50" t="s">
        <v>98</v>
      </c>
      <c r="E194" s="50" t="s">
        <v>128</v>
      </c>
      <c r="F194" s="50" t="s">
        <v>92</v>
      </c>
      <c r="G194" s="50" t="s">
        <v>98</v>
      </c>
      <c r="H194" s="60"/>
      <c r="I194" s="52" t="s">
        <v>262</v>
      </c>
      <c r="J194" s="50" t="s">
        <v>113</v>
      </c>
      <c r="K194" s="199" t="s">
        <v>114</v>
      </c>
      <c r="L194" s="53" t="s">
        <v>114</v>
      </c>
      <c r="M194" s="53" t="s">
        <v>114</v>
      </c>
      <c r="N194" s="54" t="s">
        <v>114</v>
      </c>
      <c r="O194" s="53" t="s">
        <v>114</v>
      </c>
      <c r="P194" s="50">
        <v>2017</v>
      </c>
      <c r="R194" s="315"/>
    </row>
    <row r="195" spans="1:18" ht="63.75">
      <c r="A195" s="14" t="s">
        <v>91</v>
      </c>
      <c r="B195" s="14">
        <v>1</v>
      </c>
      <c r="C195" s="14" t="s">
        <v>98</v>
      </c>
      <c r="D195" s="14" t="s">
        <v>98</v>
      </c>
      <c r="E195" s="14" t="s">
        <v>128</v>
      </c>
      <c r="F195" s="14" t="s">
        <v>92</v>
      </c>
      <c r="G195" s="14" t="s">
        <v>98</v>
      </c>
      <c r="H195" s="14"/>
      <c r="I195" s="30" t="s">
        <v>263</v>
      </c>
      <c r="J195" s="14" t="s">
        <v>156</v>
      </c>
      <c r="K195" s="200">
        <v>1</v>
      </c>
      <c r="L195" s="40">
        <v>1</v>
      </c>
      <c r="M195" s="40">
        <v>1</v>
      </c>
      <c r="N195" s="40">
        <v>1</v>
      </c>
      <c r="O195" s="40">
        <f>K195+L195+M195+N195</f>
        <v>4</v>
      </c>
      <c r="P195" s="14">
        <v>2017</v>
      </c>
      <c r="R195" s="315"/>
    </row>
    <row r="196" spans="1:18" ht="25.5">
      <c r="A196" s="50" t="s">
        <v>91</v>
      </c>
      <c r="B196" s="50">
        <v>1</v>
      </c>
      <c r="C196" s="50" t="s">
        <v>98</v>
      </c>
      <c r="D196" s="50" t="s">
        <v>98</v>
      </c>
      <c r="E196" s="50" t="s">
        <v>128</v>
      </c>
      <c r="F196" s="50" t="s">
        <v>92</v>
      </c>
      <c r="G196" s="50" t="s">
        <v>116</v>
      </c>
      <c r="H196" s="60">
        <v>3</v>
      </c>
      <c r="I196" s="288" t="s">
        <v>453</v>
      </c>
      <c r="J196" s="50" t="s">
        <v>94</v>
      </c>
      <c r="K196" s="202">
        <v>6350</v>
      </c>
      <c r="L196" s="54">
        <v>6350</v>
      </c>
      <c r="M196" s="54">
        <v>6350</v>
      </c>
      <c r="N196" s="54">
        <v>6350</v>
      </c>
      <c r="O196" s="54">
        <f>K196+L196+M196+N196</f>
        <v>25400</v>
      </c>
      <c r="P196" s="59">
        <v>2017</v>
      </c>
      <c r="R196" s="315">
        <f>K196+L196+M196</f>
        <v>19050</v>
      </c>
    </row>
    <row r="197" spans="1:18" ht="51">
      <c r="A197" s="14" t="s">
        <v>91</v>
      </c>
      <c r="B197" s="14">
        <v>1</v>
      </c>
      <c r="C197" s="14" t="s">
        <v>98</v>
      </c>
      <c r="D197" s="14" t="s">
        <v>98</v>
      </c>
      <c r="E197" s="14" t="s">
        <v>128</v>
      </c>
      <c r="F197" s="14" t="s">
        <v>92</v>
      </c>
      <c r="G197" s="14" t="s">
        <v>116</v>
      </c>
      <c r="H197" s="14"/>
      <c r="I197" s="30" t="s">
        <v>264</v>
      </c>
      <c r="J197" s="14" t="s">
        <v>101</v>
      </c>
      <c r="K197" s="193">
        <v>4</v>
      </c>
      <c r="L197" s="28">
        <v>4</v>
      </c>
      <c r="M197" s="28">
        <v>4</v>
      </c>
      <c r="N197" s="28">
        <v>4</v>
      </c>
      <c r="O197" s="28">
        <v>4</v>
      </c>
      <c r="P197" s="14">
        <v>2017</v>
      </c>
      <c r="R197" s="315"/>
    </row>
    <row r="198" spans="1:63" ht="25.5">
      <c r="A198" s="51" t="s">
        <v>91</v>
      </c>
      <c r="B198" s="51">
        <v>1</v>
      </c>
      <c r="C198" s="51" t="s">
        <v>98</v>
      </c>
      <c r="D198" s="51" t="s">
        <v>127</v>
      </c>
      <c r="E198" s="51" t="s">
        <v>128</v>
      </c>
      <c r="F198" s="51" t="s">
        <v>121</v>
      </c>
      <c r="G198" s="51" t="s">
        <v>116</v>
      </c>
      <c r="H198" s="60">
        <v>2</v>
      </c>
      <c r="I198" s="55" t="s">
        <v>265</v>
      </c>
      <c r="J198" s="51" t="s">
        <v>94</v>
      </c>
      <c r="K198" s="202">
        <v>34334.9</v>
      </c>
      <c r="L198" s="185">
        <v>35300</v>
      </c>
      <c r="M198" s="185">
        <v>34422</v>
      </c>
      <c r="N198" s="185">
        <v>34414</v>
      </c>
      <c r="O198" s="54">
        <f>K198+L198+M198+N198</f>
        <v>138470.9</v>
      </c>
      <c r="P198" s="60">
        <v>2017</v>
      </c>
      <c r="R198" s="315">
        <f>K198+L198+M198</f>
        <v>104056.9</v>
      </c>
      <c r="BK198" s="4"/>
    </row>
    <row r="199" spans="1:63" s="64" customFormat="1" ht="51">
      <c r="A199" s="14" t="s">
        <v>91</v>
      </c>
      <c r="B199" s="14">
        <v>1</v>
      </c>
      <c r="C199" s="14" t="s">
        <v>98</v>
      </c>
      <c r="D199" s="14" t="s">
        <v>127</v>
      </c>
      <c r="E199" s="14" t="s">
        <v>128</v>
      </c>
      <c r="F199" s="14" t="s">
        <v>121</v>
      </c>
      <c r="G199" s="14" t="s">
        <v>116</v>
      </c>
      <c r="H199" s="14"/>
      <c r="I199" s="30" t="s">
        <v>266</v>
      </c>
      <c r="J199" s="14" t="s">
        <v>94</v>
      </c>
      <c r="K199" s="193">
        <f>K198</f>
        <v>34334.9</v>
      </c>
      <c r="L199" s="28">
        <f>L198</f>
        <v>35300</v>
      </c>
      <c r="M199" s="28">
        <f>M198</f>
        <v>34422</v>
      </c>
      <c r="N199" s="28">
        <f>N198</f>
        <v>34414</v>
      </c>
      <c r="O199" s="28">
        <f>K199+L199+M199+N199</f>
        <v>138470.9</v>
      </c>
      <c r="P199" s="14">
        <v>2017</v>
      </c>
      <c r="Q199" s="1"/>
      <c r="R199" s="315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s="21" customFormat="1" ht="38.25">
      <c r="A200" s="248" t="s">
        <v>91</v>
      </c>
      <c r="B200" s="248">
        <v>1</v>
      </c>
      <c r="C200" s="248" t="s">
        <v>98</v>
      </c>
      <c r="D200" s="248" t="s">
        <v>98</v>
      </c>
      <c r="E200" s="248" t="s">
        <v>208</v>
      </c>
      <c r="F200" s="248" t="s">
        <v>92</v>
      </c>
      <c r="G200" s="248" t="s">
        <v>92</v>
      </c>
      <c r="H200" s="249"/>
      <c r="I200" s="247" t="s">
        <v>457</v>
      </c>
      <c r="J200" s="248" t="s">
        <v>94</v>
      </c>
      <c r="K200" s="257">
        <f>K201+K202</f>
        <v>9561.2</v>
      </c>
      <c r="L200" s="251">
        <f>L201+L202</f>
        <v>10277.7</v>
      </c>
      <c r="M200" s="251">
        <f>M201+M202</f>
        <v>12390.6</v>
      </c>
      <c r="N200" s="251">
        <f>N201+N202</f>
        <v>14796.5</v>
      </c>
      <c r="O200" s="251">
        <f>O201+O202</f>
        <v>47026</v>
      </c>
      <c r="P200" s="248">
        <v>2017</v>
      </c>
      <c r="Q200" s="20"/>
      <c r="R200" s="315">
        <f>K200+L200+M200</f>
        <v>32229.5</v>
      </c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</row>
    <row r="201" spans="1:63" s="21" customFormat="1" ht="15.75">
      <c r="A201" s="249"/>
      <c r="B201" s="249"/>
      <c r="C201" s="249"/>
      <c r="D201" s="249"/>
      <c r="E201" s="249"/>
      <c r="F201" s="249"/>
      <c r="G201" s="249"/>
      <c r="H201" s="249">
        <v>3</v>
      </c>
      <c r="I201" s="253" t="s">
        <v>95</v>
      </c>
      <c r="J201" s="254" t="s">
        <v>94</v>
      </c>
      <c r="K201" s="255">
        <f>K207</f>
        <v>9561.2</v>
      </c>
      <c r="L201" s="256">
        <f>L207</f>
        <v>10277.7</v>
      </c>
      <c r="M201" s="256">
        <f>M207</f>
        <v>12390.6</v>
      </c>
      <c r="N201" s="256">
        <f>N207</f>
        <v>14796.5</v>
      </c>
      <c r="O201" s="256">
        <f>K201+L201+M201+N201</f>
        <v>47026</v>
      </c>
      <c r="P201" s="254">
        <v>2017</v>
      </c>
      <c r="Q201" s="20"/>
      <c r="R201" s="315">
        <f>K201+L201+M201</f>
        <v>32229.5</v>
      </c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</row>
    <row r="202" spans="1:18" ht="15.75">
      <c r="A202" s="249"/>
      <c r="B202" s="249"/>
      <c r="C202" s="249"/>
      <c r="D202" s="249"/>
      <c r="E202" s="249"/>
      <c r="F202" s="249"/>
      <c r="G202" s="249"/>
      <c r="H202" s="249">
        <v>2</v>
      </c>
      <c r="I202" s="253" t="s">
        <v>96</v>
      </c>
      <c r="J202" s="254" t="s">
        <v>94</v>
      </c>
      <c r="K202" s="255">
        <v>0</v>
      </c>
      <c r="L202" s="256">
        <v>0</v>
      </c>
      <c r="M202" s="256">
        <v>0</v>
      </c>
      <c r="N202" s="256">
        <v>0</v>
      </c>
      <c r="O202" s="256">
        <f>K202+L202+M202+N202</f>
        <v>0</v>
      </c>
      <c r="P202" s="254"/>
      <c r="R202" s="315">
        <f>K202+L202+M202</f>
        <v>0</v>
      </c>
    </row>
    <row r="203" spans="1:18" ht="65.25" customHeight="1">
      <c r="A203" s="14" t="s">
        <v>91</v>
      </c>
      <c r="B203" s="14">
        <v>1</v>
      </c>
      <c r="C203" s="14" t="s">
        <v>98</v>
      </c>
      <c r="D203" s="14" t="s">
        <v>98</v>
      </c>
      <c r="E203" s="14" t="s">
        <v>208</v>
      </c>
      <c r="F203" s="14" t="s">
        <v>92</v>
      </c>
      <c r="G203" s="14" t="s">
        <v>92</v>
      </c>
      <c r="H203" s="14"/>
      <c r="I203" s="30" t="s">
        <v>267</v>
      </c>
      <c r="J203" s="14" t="s">
        <v>101</v>
      </c>
      <c r="K203" s="193">
        <v>100</v>
      </c>
      <c r="L203" s="28">
        <v>100</v>
      </c>
      <c r="M203" s="28">
        <v>100</v>
      </c>
      <c r="N203" s="28">
        <v>100</v>
      </c>
      <c r="O203" s="28">
        <v>100</v>
      </c>
      <c r="P203" s="14">
        <v>2017</v>
      </c>
      <c r="R203" s="315"/>
    </row>
    <row r="204" spans="1:18" ht="75.75" customHeight="1">
      <c r="A204" s="14" t="s">
        <v>91</v>
      </c>
      <c r="B204" s="14">
        <v>1</v>
      </c>
      <c r="C204" s="14" t="s">
        <v>98</v>
      </c>
      <c r="D204" s="14" t="s">
        <v>98</v>
      </c>
      <c r="E204" s="14" t="s">
        <v>208</v>
      </c>
      <c r="F204" s="14" t="s">
        <v>92</v>
      </c>
      <c r="G204" s="14" t="s">
        <v>92</v>
      </c>
      <c r="H204" s="14"/>
      <c r="I204" s="30" t="s">
        <v>268</v>
      </c>
      <c r="J204" s="14" t="s">
        <v>101</v>
      </c>
      <c r="K204" s="201">
        <v>0.9</v>
      </c>
      <c r="L204" s="56">
        <v>1.1</v>
      </c>
      <c r="M204" s="56">
        <v>1</v>
      </c>
      <c r="N204" s="56">
        <v>1.1</v>
      </c>
      <c r="O204" s="56">
        <f>O200/O10*100</f>
        <v>1</v>
      </c>
      <c r="P204" s="14">
        <v>2017</v>
      </c>
      <c r="R204" s="315"/>
    </row>
    <row r="205" spans="1:18" ht="36.75" customHeight="1">
      <c r="A205" s="50" t="s">
        <v>91</v>
      </c>
      <c r="B205" s="50">
        <v>1</v>
      </c>
      <c r="C205" s="50" t="s">
        <v>98</v>
      </c>
      <c r="D205" s="50" t="s">
        <v>98</v>
      </c>
      <c r="E205" s="50" t="s">
        <v>208</v>
      </c>
      <c r="F205" s="50" t="s">
        <v>92</v>
      </c>
      <c r="G205" s="50" t="s">
        <v>98</v>
      </c>
      <c r="H205" s="60"/>
      <c r="I205" s="52" t="s">
        <v>464</v>
      </c>
      <c r="J205" s="50" t="s">
        <v>113</v>
      </c>
      <c r="K205" s="199" t="s">
        <v>114</v>
      </c>
      <c r="L205" s="53" t="s">
        <v>114</v>
      </c>
      <c r="M205" s="53" t="s">
        <v>114</v>
      </c>
      <c r="N205" s="54" t="s">
        <v>114</v>
      </c>
      <c r="O205" s="53" t="s">
        <v>114</v>
      </c>
      <c r="P205" s="50">
        <v>2017</v>
      </c>
      <c r="R205" s="315"/>
    </row>
    <row r="206" spans="1:18" ht="45" customHeight="1">
      <c r="A206" s="14" t="s">
        <v>91</v>
      </c>
      <c r="B206" s="14">
        <v>1</v>
      </c>
      <c r="C206" s="14" t="s">
        <v>98</v>
      </c>
      <c r="D206" s="14" t="s">
        <v>98</v>
      </c>
      <c r="E206" s="14" t="s">
        <v>208</v>
      </c>
      <c r="F206" s="14" t="s">
        <v>92</v>
      </c>
      <c r="G206" s="14" t="s">
        <v>98</v>
      </c>
      <c r="H206" s="14"/>
      <c r="I206" s="30" t="s">
        <v>269</v>
      </c>
      <c r="J206" s="14" t="s">
        <v>101</v>
      </c>
      <c r="K206" s="193">
        <v>100</v>
      </c>
      <c r="L206" s="28">
        <v>100</v>
      </c>
      <c r="M206" s="28">
        <v>100</v>
      </c>
      <c r="N206" s="28">
        <v>100</v>
      </c>
      <c r="O206" s="28">
        <v>100</v>
      </c>
      <c r="P206" s="14">
        <v>2017</v>
      </c>
      <c r="R206" s="315"/>
    </row>
    <row r="207" spans="1:18" ht="38.25">
      <c r="A207" s="50" t="s">
        <v>91</v>
      </c>
      <c r="B207" s="50">
        <v>1</v>
      </c>
      <c r="C207" s="50" t="s">
        <v>98</v>
      </c>
      <c r="D207" s="50" t="s">
        <v>98</v>
      </c>
      <c r="E207" s="50" t="s">
        <v>208</v>
      </c>
      <c r="F207" s="50" t="s">
        <v>92</v>
      </c>
      <c r="G207" s="50" t="s">
        <v>116</v>
      </c>
      <c r="H207" s="60">
        <v>3</v>
      </c>
      <c r="I207" s="52" t="s">
        <v>270</v>
      </c>
      <c r="J207" s="50" t="s">
        <v>94</v>
      </c>
      <c r="K207" s="199">
        <v>9561.2</v>
      </c>
      <c r="L207" s="299">
        <v>10277.7</v>
      </c>
      <c r="M207" s="54">
        <v>12390.6</v>
      </c>
      <c r="N207" s="54">
        <v>14796.5</v>
      </c>
      <c r="O207" s="53">
        <f>K207+L207+M207+N207</f>
        <v>47026</v>
      </c>
      <c r="P207" s="50">
        <v>2017</v>
      </c>
      <c r="R207" s="315">
        <f>K207+L207+M207</f>
        <v>32229.5</v>
      </c>
    </row>
    <row r="208" spans="1:18" ht="46.5" customHeight="1">
      <c r="A208" s="14" t="s">
        <v>91</v>
      </c>
      <c r="B208" s="14">
        <v>1</v>
      </c>
      <c r="C208" s="14" t="s">
        <v>98</v>
      </c>
      <c r="D208" s="14" t="s">
        <v>98</v>
      </c>
      <c r="E208" s="14" t="s">
        <v>208</v>
      </c>
      <c r="F208" s="14" t="s">
        <v>92</v>
      </c>
      <c r="G208" s="14" t="s">
        <v>116</v>
      </c>
      <c r="H208" s="14"/>
      <c r="I208" s="30" t="s">
        <v>271</v>
      </c>
      <c r="J208" s="14" t="s">
        <v>119</v>
      </c>
      <c r="K208" s="200">
        <v>1378</v>
      </c>
      <c r="L208" s="40">
        <v>1393</v>
      </c>
      <c r="M208" s="40">
        <v>1423</v>
      </c>
      <c r="N208" s="40">
        <v>1432</v>
      </c>
      <c r="O208" s="40">
        <f>K208+L208+M208+N208</f>
        <v>5626</v>
      </c>
      <c r="P208" s="14">
        <v>2017</v>
      </c>
      <c r="R208" s="315"/>
    </row>
    <row r="209" spans="1:63" s="21" customFormat="1" ht="38.25">
      <c r="A209" s="264" t="s">
        <v>91</v>
      </c>
      <c r="B209" s="264">
        <v>1</v>
      </c>
      <c r="C209" s="264" t="s">
        <v>116</v>
      </c>
      <c r="D209" s="264" t="s">
        <v>92</v>
      </c>
      <c r="E209" s="264" t="s">
        <v>92</v>
      </c>
      <c r="F209" s="264" t="s">
        <v>92</v>
      </c>
      <c r="G209" s="264" t="s">
        <v>92</v>
      </c>
      <c r="H209" s="264"/>
      <c r="I209" s="265" t="s">
        <v>272</v>
      </c>
      <c r="J209" s="264" t="s">
        <v>94</v>
      </c>
      <c r="K209" s="266">
        <f>K210+K211</f>
        <v>35440.9</v>
      </c>
      <c r="L209" s="267">
        <f>L210+L211</f>
        <v>44699.5</v>
      </c>
      <c r="M209" s="267">
        <f>M210+M211</f>
        <v>71864.7</v>
      </c>
      <c r="N209" s="267">
        <f>N210+N211</f>
        <v>92210.8</v>
      </c>
      <c r="O209" s="267">
        <f>O210+O211</f>
        <v>244215.9</v>
      </c>
      <c r="P209" s="264">
        <v>2017</v>
      </c>
      <c r="Q209" s="20"/>
      <c r="R209" s="315">
        <f aca="true" t="shared" si="5" ref="R209:R214">K209+L209+M209</f>
        <v>152005.1</v>
      </c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</row>
    <row r="210" spans="1:18" ht="15.75">
      <c r="A210" s="13"/>
      <c r="B210" s="13"/>
      <c r="C210" s="13"/>
      <c r="D210" s="13"/>
      <c r="E210" s="13"/>
      <c r="F210" s="13"/>
      <c r="G210" s="13"/>
      <c r="H210" s="13">
        <v>3</v>
      </c>
      <c r="I210" s="39" t="s">
        <v>95</v>
      </c>
      <c r="J210" s="14" t="s">
        <v>94</v>
      </c>
      <c r="K210" s="193">
        <f aca="true" t="shared" si="6" ref="K210:N211">K213+K239+K260</f>
        <v>28221.8</v>
      </c>
      <c r="L210" s="28">
        <f t="shared" si="6"/>
        <v>43059.5</v>
      </c>
      <c r="M210" s="28">
        <f t="shared" si="6"/>
        <v>71864.7</v>
      </c>
      <c r="N210" s="28">
        <f t="shared" si="6"/>
        <v>92210.8</v>
      </c>
      <c r="O210" s="28">
        <f>K210+L210+M210+N210</f>
        <v>235356.8</v>
      </c>
      <c r="P210" s="14">
        <v>2017</v>
      </c>
      <c r="R210" s="315">
        <f t="shared" si="5"/>
        <v>143146</v>
      </c>
    </row>
    <row r="211" spans="1:18" ht="15.75">
      <c r="A211" s="13"/>
      <c r="B211" s="13"/>
      <c r="C211" s="13"/>
      <c r="D211" s="13"/>
      <c r="E211" s="13"/>
      <c r="F211" s="13"/>
      <c r="G211" s="13"/>
      <c r="H211" s="13">
        <v>2</v>
      </c>
      <c r="I211" s="39" t="s">
        <v>96</v>
      </c>
      <c r="J211" s="14" t="s">
        <v>94</v>
      </c>
      <c r="K211" s="193">
        <f t="shared" si="6"/>
        <v>7219.1</v>
      </c>
      <c r="L211" s="310">
        <f t="shared" si="6"/>
        <v>1640</v>
      </c>
      <c r="M211" s="193">
        <f t="shared" si="6"/>
        <v>0</v>
      </c>
      <c r="N211" s="193">
        <f t="shared" si="6"/>
        <v>0</v>
      </c>
      <c r="O211" s="28">
        <f>K211+L211+M211+N211</f>
        <v>8859.1</v>
      </c>
      <c r="P211" s="14">
        <v>2015</v>
      </c>
      <c r="R211" s="315">
        <f t="shared" si="5"/>
        <v>8859.1</v>
      </c>
    </row>
    <row r="212" spans="1:63" s="21" customFormat="1" ht="25.5">
      <c r="A212" s="249" t="s">
        <v>91</v>
      </c>
      <c r="B212" s="249">
        <v>1</v>
      </c>
      <c r="C212" s="248" t="s">
        <v>116</v>
      </c>
      <c r="D212" s="248" t="s">
        <v>98</v>
      </c>
      <c r="E212" s="248" t="s">
        <v>98</v>
      </c>
      <c r="F212" s="248" t="s">
        <v>92</v>
      </c>
      <c r="G212" s="248" t="s">
        <v>92</v>
      </c>
      <c r="H212" s="249"/>
      <c r="I212" s="247" t="s">
        <v>273</v>
      </c>
      <c r="J212" s="248" t="s">
        <v>94</v>
      </c>
      <c r="K212" s="257">
        <f>K213+K214</f>
        <v>13098.6</v>
      </c>
      <c r="L212" s="251">
        <f>L213+L214</f>
        <v>14667.5</v>
      </c>
      <c r="M212" s="251">
        <f>M213+M214</f>
        <v>4579</v>
      </c>
      <c r="N212" s="251">
        <f>N213+N214</f>
        <v>3676</v>
      </c>
      <c r="O212" s="269">
        <f>O213+O214</f>
        <v>36021.1</v>
      </c>
      <c r="P212" s="248">
        <v>2017</v>
      </c>
      <c r="Q212" s="20"/>
      <c r="R212" s="315">
        <f t="shared" si="5"/>
        <v>32345.1</v>
      </c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</row>
    <row r="213" spans="1:18" ht="15.75">
      <c r="A213" s="249"/>
      <c r="B213" s="249"/>
      <c r="C213" s="249"/>
      <c r="D213" s="249"/>
      <c r="E213" s="249"/>
      <c r="F213" s="249"/>
      <c r="G213" s="249"/>
      <c r="H213" s="249">
        <v>3</v>
      </c>
      <c r="I213" s="253" t="s">
        <v>95</v>
      </c>
      <c r="J213" s="254" t="s">
        <v>94</v>
      </c>
      <c r="K213" s="256">
        <f>+K219+K222+K225+K228+K234</f>
        <v>10695.4</v>
      </c>
      <c r="L213" s="256">
        <f>+L219+L222+L225+L228+L234</f>
        <v>13027.5</v>
      </c>
      <c r="M213" s="256">
        <f>+M219+M222+M225+M228+M234</f>
        <v>4579</v>
      </c>
      <c r="N213" s="256">
        <f>+N219+N222+N225+N228+N234</f>
        <v>3676</v>
      </c>
      <c r="O213" s="256">
        <f>+O219+O222+O225+O228+O234</f>
        <v>31977.9</v>
      </c>
      <c r="P213" s="254">
        <v>2017</v>
      </c>
      <c r="R213" s="315">
        <f t="shared" si="5"/>
        <v>28301.9</v>
      </c>
    </row>
    <row r="214" spans="1:18" ht="15.75">
      <c r="A214" s="249"/>
      <c r="B214" s="249"/>
      <c r="C214" s="249"/>
      <c r="D214" s="249"/>
      <c r="E214" s="249"/>
      <c r="F214" s="249"/>
      <c r="G214" s="249"/>
      <c r="H214" s="249">
        <v>2</v>
      </c>
      <c r="I214" s="253" t="s">
        <v>96</v>
      </c>
      <c r="J214" s="254" t="s">
        <v>94</v>
      </c>
      <c r="K214" s="256">
        <f>K230+K236</f>
        <v>2403.2</v>
      </c>
      <c r="L214" s="300">
        <f>L230+L236</f>
        <v>1640</v>
      </c>
      <c r="M214" s="256">
        <f>M230+M236</f>
        <v>0</v>
      </c>
      <c r="N214" s="256">
        <f>N230+N236</f>
        <v>0</v>
      </c>
      <c r="O214" s="300">
        <f>K214+L214+M214+N214</f>
        <v>4043.2</v>
      </c>
      <c r="P214" s="306">
        <v>2015</v>
      </c>
      <c r="R214" s="315">
        <f t="shared" si="5"/>
        <v>4043.2</v>
      </c>
    </row>
    <row r="215" spans="1:18" ht="51">
      <c r="A215" s="14" t="s">
        <v>91</v>
      </c>
      <c r="B215" s="14">
        <v>1</v>
      </c>
      <c r="C215" s="14">
        <v>2</v>
      </c>
      <c r="D215" s="14" t="s">
        <v>98</v>
      </c>
      <c r="E215" s="14">
        <v>1</v>
      </c>
      <c r="F215" s="14" t="s">
        <v>92</v>
      </c>
      <c r="G215" s="14">
        <v>0</v>
      </c>
      <c r="H215" s="14"/>
      <c r="I215" s="30" t="s">
        <v>274</v>
      </c>
      <c r="J215" s="14" t="s">
        <v>101</v>
      </c>
      <c r="K215" s="201">
        <f>K213/K10*100</f>
        <v>1</v>
      </c>
      <c r="L215" s="56">
        <v>1.4</v>
      </c>
      <c r="M215" s="56">
        <v>0.4</v>
      </c>
      <c r="N215" s="56">
        <v>0.3</v>
      </c>
      <c r="O215" s="56">
        <f>(K215+L215+M215+N215)/4</f>
        <v>0.8</v>
      </c>
      <c r="P215" s="14">
        <v>2017</v>
      </c>
      <c r="R215" s="315"/>
    </row>
    <row r="216" spans="1:18" ht="38.25">
      <c r="A216" s="14" t="s">
        <v>91</v>
      </c>
      <c r="B216" s="14">
        <v>1</v>
      </c>
      <c r="C216" s="14">
        <v>2</v>
      </c>
      <c r="D216" s="14">
        <v>1</v>
      </c>
      <c r="E216" s="14">
        <v>1</v>
      </c>
      <c r="F216" s="14">
        <v>0</v>
      </c>
      <c r="G216" s="14">
        <v>0</v>
      </c>
      <c r="H216" s="14"/>
      <c r="I216" s="30" t="s">
        <v>275</v>
      </c>
      <c r="J216" s="14" t="s">
        <v>101</v>
      </c>
      <c r="K216" s="193">
        <v>66.5</v>
      </c>
      <c r="L216" s="28">
        <v>65.5</v>
      </c>
      <c r="M216" s="28">
        <v>65</v>
      </c>
      <c r="N216" s="28">
        <v>64.5</v>
      </c>
      <c r="O216" s="28">
        <v>64.5</v>
      </c>
      <c r="P216" s="14">
        <v>2017</v>
      </c>
      <c r="R216" s="315"/>
    </row>
    <row r="217" spans="1:18" ht="51">
      <c r="A217" s="50" t="s">
        <v>91</v>
      </c>
      <c r="B217" s="50">
        <v>1</v>
      </c>
      <c r="C217" s="50" t="s">
        <v>116</v>
      </c>
      <c r="D217" s="50" t="s">
        <v>98</v>
      </c>
      <c r="E217" s="50" t="s">
        <v>98</v>
      </c>
      <c r="F217" s="50" t="s">
        <v>92</v>
      </c>
      <c r="G217" s="50" t="s">
        <v>98</v>
      </c>
      <c r="H217" s="60"/>
      <c r="I217" s="55" t="s">
        <v>276</v>
      </c>
      <c r="J217" s="51" t="s">
        <v>113</v>
      </c>
      <c r="K217" s="202" t="s">
        <v>114</v>
      </c>
      <c r="L217" s="54" t="s">
        <v>247</v>
      </c>
      <c r="M217" s="54" t="s">
        <v>247</v>
      </c>
      <c r="N217" s="57" t="s">
        <v>247</v>
      </c>
      <c r="O217" s="54" t="s">
        <v>114</v>
      </c>
      <c r="P217" s="60">
        <v>2014</v>
      </c>
      <c r="R217" s="315"/>
    </row>
    <row r="218" spans="1:18" ht="25.5">
      <c r="A218" s="14" t="s">
        <v>91</v>
      </c>
      <c r="B218" s="14">
        <v>1</v>
      </c>
      <c r="C218" s="14">
        <v>2</v>
      </c>
      <c r="D218" s="14">
        <v>1</v>
      </c>
      <c r="E218" s="14">
        <v>1</v>
      </c>
      <c r="F218" s="14">
        <v>0</v>
      </c>
      <c r="G218" s="14">
        <v>1</v>
      </c>
      <c r="H218" s="14"/>
      <c r="I218" s="30" t="s">
        <v>277</v>
      </c>
      <c r="J218" s="14" t="s">
        <v>156</v>
      </c>
      <c r="K218" s="200">
        <v>1</v>
      </c>
      <c r="L218" s="40">
        <v>0</v>
      </c>
      <c r="M218" s="40">
        <v>0</v>
      </c>
      <c r="N218" s="40">
        <v>0</v>
      </c>
      <c r="O218" s="40">
        <v>1</v>
      </c>
      <c r="P218" s="14">
        <v>2014</v>
      </c>
      <c r="R218" s="315"/>
    </row>
    <row r="219" spans="1:18" ht="25.5">
      <c r="A219" s="50" t="s">
        <v>91</v>
      </c>
      <c r="B219" s="50">
        <v>1</v>
      </c>
      <c r="C219" s="50" t="s">
        <v>116</v>
      </c>
      <c r="D219" s="50" t="s">
        <v>98</v>
      </c>
      <c r="E219" s="50" t="s">
        <v>98</v>
      </c>
      <c r="F219" s="50" t="s">
        <v>92</v>
      </c>
      <c r="G219" s="50" t="s">
        <v>124</v>
      </c>
      <c r="H219" s="60">
        <v>3</v>
      </c>
      <c r="I219" s="52" t="s">
        <v>278</v>
      </c>
      <c r="J219" s="50" t="s">
        <v>94</v>
      </c>
      <c r="K219" s="204">
        <v>6114.7</v>
      </c>
      <c r="L219" s="290">
        <v>7417.5</v>
      </c>
      <c r="M219" s="53">
        <v>0</v>
      </c>
      <c r="N219" s="54">
        <v>0</v>
      </c>
      <c r="O219" s="53">
        <f>K219+L219+M219+N219</f>
        <v>13532.2</v>
      </c>
      <c r="P219" s="50">
        <v>2015</v>
      </c>
      <c r="R219" s="315">
        <f>K219+L219+M219</f>
        <v>13532.2</v>
      </c>
    </row>
    <row r="220" spans="1:18" ht="25.5">
      <c r="A220" s="14" t="s">
        <v>91</v>
      </c>
      <c r="B220" s="14">
        <v>1</v>
      </c>
      <c r="C220" s="14">
        <v>2</v>
      </c>
      <c r="D220" s="14">
        <v>1</v>
      </c>
      <c r="E220" s="14">
        <v>1</v>
      </c>
      <c r="F220" s="14">
        <v>0</v>
      </c>
      <c r="G220" s="14">
        <v>4</v>
      </c>
      <c r="H220" s="14"/>
      <c r="I220" s="30" t="s">
        <v>279</v>
      </c>
      <c r="J220" s="14" t="s">
        <v>156</v>
      </c>
      <c r="K220" s="200">
        <v>13</v>
      </c>
      <c r="L220" s="40">
        <v>2</v>
      </c>
      <c r="M220" s="40">
        <v>0</v>
      </c>
      <c r="N220" s="40">
        <v>0</v>
      </c>
      <c r="O220" s="40">
        <f aca="true" t="shared" si="7" ref="O220:O228">K220+L220+M220+N220</f>
        <v>15</v>
      </c>
      <c r="P220" s="14">
        <v>2015</v>
      </c>
      <c r="R220" s="315"/>
    </row>
    <row r="221" spans="1:18" ht="25.5">
      <c r="A221" s="14" t="s">
        <v>91</v>
      </c>
      <c r="B221" s="14">
        <v>1</v>
      </c>
      <c r="C221" s="14">
        <v>2</v>
      </c>
      <c r="D221" s="14">
        <v>1</v>
      </c>
      <c r="E221" s="14">
        <v>1</v>
      </c>
      <c r="F221" s="14">
        <v>0</v>
      </c>
      <c r="G221" s="14">
        <v>4</v>
      </c>
      <c r="H221" s="14"/>
      <c r="I221" s="30" t="s">
        <v>280</v>
      </c>
      <c r="J221" s="14" t="s">
        <v>281</v>
      </c>
      <c r="K221" s="193">
        <v>3363.7</v>
      </c>
      <c r="L221" s="28">
        <v>1704.4</v>
      </c>
      <c r="M221" s="28">
        <v>0</v>
      </c>
      <c r="N221" s="28">
        <v>0</v>
      </c>
      <c r="O221" s="28">
        <f t="shared" si="7"/>
        <v>5068.1</v>
      </c>
      <c r="P221" s="14">
        <v>2015</v>
      </c>
      <c r="R221" s="315"/>
    </row>
    <row r="222" spans="1:18" ht="22.5" customHeight="1">
      <c r="A222" s="50" t="s">
        <v>91</v>
      </c>
      <c r="B222" s="50">
        <v>1</v>
      </c>
      <c r="C222" s="50" t="s">
        <v>116</v>
      </c>
      <c r="D222" s="50" t="s">
        <v>98</v>
      </c>
      <c r="E222" s="50" t="s">
        <v>98</v>
      </c>
      <c r="F222" s="50" t="s">
        <v>92</v>
      </c>
      <c r="G222" s="50" t="s">
        <v>130</v>
      </c>
      <c r="H222" s="60">
        <v>3</v>
      </c>
      <c r="I222" s="52" t="s">
        <v>282</v>
      </c>
      <c r="J222" s="50" t="s">
        <v>94</v>
      </c>
      <c r="K222" s="203">
        <v>4080.7</v>
      </c>
      <c r="L222" s="53">
        <v>5610</v>
      </c>
      <c r="M222" s="53">
        <v>4180</v>
      </c>
      <c r="N222" s="54">
        <v>2000</v>
      </c>
      <c r="O222" s="53">
        <f t="shared" si="7"/>
        <v>15870.7</v>
      </c>
      <c r="P222" s="50">
        <v>2017</v>
      </c>
      <c r="R222" s="315">
        <f>K222+L222+M222</f>
        <v>13870.7</v>
      </c>
    </row>
    <row r="223" spans="1:18" ht="25.5">
      <c r="A223" s="14" t="s">
        <v>91</v>
      </c>
      <c r="B223" s="14">
        <v>1</v>
      </c>
      <c r="C223" s="14">
        <v>2</v>
      </c>
      <c r="D223" s="14">
        <v>1</v>
      </c>
      <c r="E223" s="14">
        <v>1</v>
      </c>
      <c r="F223" s="14">
        <v>0</v>
      </c>
      <c r="G223" s="14">
        <v>5</v>
      </c>
      <c r="H223" s="14"/>
      <c r="I223" s="30" t="s">
        <v>283</v>
      </c>
      <c r="J223" s="14" t="s">
        <v>156</v>
      </c>
      <c r="K223" s="200">
        <v>23</v>
      </c>
      <c r="L223" s="40">
        <v>30</v>
      </c>
      <c r="M223" s="40">
        <v>22</v>
      </c>
      <c r="N223" s="40">
        <v>10</v>
      </c>
      <c r="O223" s="40">
        <f t="shared" si="7"/>
        <v>85</v>
      </c>
      <c r="P223" s="14">
        <v>2017</v>
      </c>
      <c r="R223" s="315"/>
    </row>
    <row r="224" spans="1:18" ht="25.5">
      <c r="A224" s="14" t="s">
        <v>91</v>
      </c>
      <c r="B224" s="14">
        <v>1</v>
      </c>
      <c r="C224" s="14">
        <v>2</v>
      </c>
      <c r="D224" s="14">
        <v>1</v>
      </c>
      <c r="E224" s="14">
        <v>1</v>
      </c>
      <c r="F224" s="14">
        <v>0</v>
      </c>
      <c r="G224" s="14">
        <v>5</v>
      </c>
      <c r="H224" s="14"/>
      <c r="I224" s="30" t="s">
        <v>284</v>
      </c>
      <c r="J224" s="14" t="s">
        <v>281</v>
      </c>
      <c r="K224" s="193">
        <v>517.5</v>
      </c>
      <c r="L224" s="28">
        <v>675</v>
      </c>
      <c r="M224" s="28">
        <v>495</v>
      </c>
      <c r="N224" s="28">
        <v>225</v>
      </c>
      <c r="O224" s="75">
        <f t="shared" si="7"/>
        <v>1912.5</v>
      </c>
      <c r="P224" s="14">
        <v>2017</v>
      </c>
      <c r="R224" s="315"/>
    </row>
    <row r="225" spans="1:18" ht="23.25" customHeight="1">
      <c r="A225" s="50" t="s">
        <v>91</v>
      </c>
      <c r="B225" s="50">
        <v>1</v>
      </c>
      <c r="C225" s="50" t="s">
        <v>116</v>
      </c>
      <c r="D225" s="50" t="s">
        <v>98</v>
      </c>
      <c r="E225" s="50" t="s">
        <v>98</v>
      </c>
      <c r="F225" s="50" t="s">
        <v>92</v>
      </c>
      <c r="G225" s="50" t="s">
        <v>129</v>
      </c>
      <c r="H225" s="60">
        <v>3</v>
      </c>
      <c r="I225" s="52" t="s">
        <v>285</v>
      </c>
      <c r="J225" s="50" t="s">
        <v>94</v>
      </c>
      <c r="K225" s="199">
        <v>500</v>
      </c>
      <c r="L225" s="53">
        <v>0</v>
      </c>
      <c r="M225" s="53">
        <v>0</v>
      </c>
      <c r="N225" s="54">
        <v>0</v>
      </c>
      <c r="O225" s="53">
        <f t="shared" si="7"/>
        <v>500</v>
      </c>
      <c r="P225" s="51">
        <v>2014</v>
      </c>
      <c r="R225" s="315">
        <f>K225+L225+M225</f>
        <v>500</v>
      </c>
    </row>
    <row r="226" spans="1:18" ht="25.5">
      <c r="A226" s="14" t="s">
        <v>91</v>
      </c>
      <c r="B226" s="14">
        <v>1</v>
      </c>
      <c r="C226" s="14">
        <v>2</v>
      </c>
      <c r="D226" s="14">
        <v>1</v>
      </c>
      <c r="E226" s="14">
        <v>1</v>
      </c>
      <c r="F226" s="14">
        <v>0</v>
      </c>
      <c r="G226" s="14">
        <v>6</v>
      </c>
      <c r="H226" s="14"/>
      <c r="I226" s="30" t="s">
        <v>286</v>
      </c>
      <c r="J226" s="14" t="s">
        <v>156</v>
      </c>
      <c r="K226" s="200">
        <v>2</v>
      </c>
      <c r="L226" s="40">
        <v>0</v>
      </c>
      <c r="M226" s="40">
        <v>0</v>
      </c>
      <c r="N226" s="40">
        <v>0</v>
      </c>
      <c r="O226" s="40">
        <f t="shared" si="7"/>
        <v>2</v>
      </c>
      <c r="P226" s="14">
        <v>2014</v>
      </c>
      <c r="R226" s="315"/>
    </row>
    <row r="227" spans="1:18" ht="63.75">
      <c r="A227" s="14" t="s">
        <v>91</v>
      </c>
      <c r="B227" s="14">
        <v>1</v>
      </c>
      <c r="C227" s="14">
        <v>2</v>
      </c>
      <c r="D227" s="14">
        <v>1</v>
      </c>
      <c r="E227" s="14">
        <v>1</v>
      </c>
      <c r="F227" s="14">
        <v>0</v>
      </c>
      <c r="G227" s="14">
        <v>6</v>
      </c>
      <c r="H227" s="14"/>
      <c r="I227" s="76" t="s">
        <v>287</v>
      </c>
      <c r="J227" s="14" t="s">
        <v>119</v>
      </c>
      <c r="K227" s="200">
        <v>310</v>
      </c>
      <c r="L227" s="40">
        <v>0</v>
      </c>
      <c r="M227" s="40">
        <v>0</v>
      </c>
      <c r="N227" s="40">
        <v>0</v>
      </c>
      <c r="O227" s="40">
        <f t="shared" si="7"/>
        <v>310</v>
      </c>
      <c r="P227" s="14">
        <v>2014</v>
      </c>
      <c r="R227" s="315"/>
    </row>
    <row r="228" spans="1:18" ht="25.5">
      <c r="A228" s="51" t="s">
        <v>91</v>
      </c>
      <c r="B228" s="51">
        <v>1</v>
      </c>
      <c r="C228" s="51" t="s">
        <v>116</v>
      </c>
      <c r="D228" s="51" t="s">
        <v>98</v>
      </c>
      <c r="E228" s="51" t="s">
        <v>98</v>
      </c>
      <c r="F228" s="51" t="s">
        <v>92</v>
      </c>
      <c r="G228" s="51">
        <v>7</v>
      </c>
      <c r="H228" s="60">
        <v>3</v>
      </c>
      <c r="I228" s="69" t="s">
        <v>288</v>
      </c>
      <c r="J228" s="60" t="s">
        <v>94</v>
      </c>
      <c r="K228" s="203">
        <v>0</v>
      </c>
      <c r="L228" s="57">
        <v>0</v>
      </c>
      <c r="M228" s="57">
        <v>399</v>
      </c>
      <c r="N228" s="57">
        <v>1676</v>
      </c>
      <c r="O228" s="54">
        <f t="shared" si="7"/>
        <v>2075</v>
      </c>
      <c r="P228" s="51">
        <v>2017</v>
      </c>
      <c r="R228" s="315">
        <f>K228+L228+M228</f>
        <v>399</v>
      </c>
    </row>
    <row r="229" spans="1:18" ht="25.5">
      <c r="A229" s="14" t="s">
        <v>91</v>
      </c>
      <c r="B229" s="14">
        <v>1</v>
      </c>
      <c r="C229" s="14" t="s">
        <v>116</v>
      </c>
      <c r="D229" s="14" t="s">
        <v>98</v>
      </c>
      <c r="E229" s="14" t="s">
        <v>98</v>
      </c>
      <c r="F229" s="14" t="s">
        <v>92</v>
      </c>
      <c r="G229" s="14">
        <v>7</v>
      </c>
      <c r="H229" s="14"/>
      <c r="I229" s="30" t="s">
        <v>289</v>
      </c>
      <c r="J229" s="14" t="s">
        <v>156</v>
      </c>
      <c r="K229" s="200">
        <v>0</v>
      </c>
      <c r="L229" s="40">
        <v>0</v>
      </c>
      <c r="M229" s="40">
        <v>1</v>
      </c>
      <c r="N229" s="40">
        <v>4</v>
      </c>
      <c r="O229" s="40">
        <f>K229+L229+M229+N229</f>
        <v>5</v>
      </c>
      <c r="P229" s="14">
        <v>2017</v>
      </c>
      <c r="R229" s="315"/>
    </row>
    <row r="230" spans="1:18" ht="36.75" customHeight="1">
      <c r="A230" s="50" t="s">
        <v>91</v>
      </c>
      <c r="B230" s="50">
        <v>1</v>
      </c>
      <c r="C230" s="50" t="s">
        <v>116</v>
      </c>
      <c r="D230" s="50">
        <v>7</v>
      </c>
      <c r="E230" s="50">
        <v>8</v>
      </c>
      <c r="F230" s="50">
        <v>5</v>
      </c>
      <c r="G230" s="50">
        <v>2</v>
      </c>
      <c r="H230" s="60">
        <v>2</v>
      </c>
      <c r="I230" s="52" t="s">
        <v>290</v>
      </c>
      <c r="J230" s="50" t="s">
        <v>94</v>
      </c>
      <c r="K230" s="199">
        <f>2403.3-0.1</f>
        <v>2403.2</v>
      </c>
      <c r="L230" s="53">
        <v>0</v>
      </c>
      <c r="M230" s="53">
        <v>0</v>
      </c>
      <c r="N230" s="54">
        <v>0</v>
      </c>
      <c r="O230" s="53">
        <f>K230+L230+M230</f>
        <v>2403.2</v>
      </c>
      <c r="P230" s="50">
        <v>2014</v>
      </c>
      <c r="R230" s="315">
        <f>K230+L230+M230</f>
        <v>2403.2</v>
      </c>
    </row>
    <row r="231" spans="1:18" ht="57.75" customHeight="1">
      <c r="A231" s="14" t="s">
        <v>91</v>
      </c>
      <c r="B231" s="14">
        <v>1</v>
      </c>
      <c r="C231" s="14" t="s">
        <v>116</v>
      </c>
      <c r="D231" s="14">
        <v>7</v>
      </c>
      <c r="E231" s="14">
        <v>8</v>
      </c>
      <c r="F231" s="14">
        <v>5</v>
      </c>
      <c r="G231" s="14">
        <v>2</v>
      </c>
      <c r="H231" s="14"/>
      <c r="I231" s="30" t="s">
        <v>291</v>
      </c>
      <c r="J231" s="14" t="s">
        <v>94</v>
      </c>
      <c r="K231" s="193">
        <f>K230</f>
        <v>2403.2</v>
      </c>
      <c r="L231" s="28">
        <f>L230</f>
        <v>0</v>
      </c>
      <c r="M231" s="28">
        <f>M230</f>
        <v>0</v>
      </c>
      <c r="N231" s="28">
        <f>N230</f>
        <v>0</v>
      </c>
      <c r="O231" s="28">
        <f>O230</f>
        <v>2403.2</v>
      </c>
      <c r="P231" s="14">
        <v>2014</v>
      </c>
      <c r="R231" s="315"/>
    </row>
    <row r="232" spans="1:18" ht="51">
      <c r="A232" s="77" t="s">
        <v>91</v>
      </c>
      <c r="B232" s="77">
        <v>1</v>
      </c>
      <c r="C232" s="77">
        <v>2</v>
      </c>
      <c r="D232" s="77">
        <v>1</v>
      </c>
      <c r="E232" s="77">
        <v>1</v>
      </c>
      <c r="F232" s="77">
        <v>0</v>
      </c>
      <c r="G232" s="77">
        <v>9</v>
      </c>
      <c r="H232" s="77"/>
      <c r="I232" s="78" t="s">
        <v>292</v>
      </c>
      <c r="J232" s="77" t="s">
        <v>113</v>
      </c>
      <c r="K232" s="209" t="s">
        <v>247</v>
      </c>
      <c r="L232" s="79" t="s">
        <v>114</v>
      </c>
      <c r="M232" s="79" t="s">
        <v>114</v>
      </c>
      <c r="N232" s="79" t="s">
        <v>114</v>
      </c>
      <c r="O232" s="79" t="s">
        <v>114</v>
      </c>
      <c r="P232" s="77">
        <v>2017</v>
      </c>
      <c r="R232" s="315"/>
    </row>
    <row r="233" spans="1:18" ht="25.5">
      <c r="A233" s="80" t="s">
        <v>91</v>
      </c>
      <c r="B233" s="80">
        <v>1</v>
      </c>
      <c r="C233" s="80">
        <v>2</v>
      </c>
      <c r="D233" s="80">
        <v>1</v>
      </c>
      <c r="E233" s="80">
        <v>1</v>
      </c>
      <c r="F233" s="80">
        <v>0</v>
      </c>
      <c r="G233" s="80">
        <v>9</v>
      </c>
      <c r="H233" s="80"/>
      <c r="I233" s="76" t="s">
        <v>277</v>
      </c>
      <c r="J233" s="80" t="s">
        <v>156</v>
      </c>
      <c r="K233" s="210">
        <v>0</v>
      </c>
      <c r="L233" s="81">
        <v>1</v>
      </c>
      <c r="M233" s="81">
        <v>1</v>
      </c>
      <c r="N233" s="81">
        <v>1</v>
      </c>
      <c r="O233" s="81">
        <v>3</v>
      </c>
      <c r="P233" s="80">
        <v>2017</v>
      </c>
      <c r="R233" s="315"/>
    </row>
    <row r="234" spans="1:18" ht="19.5" customHeight="1">
      <c r="A234" s="77" t="s">
        <v>91</v>
      </c>
      <c r="B234" s="77">
        <v>1</v>
      </c>
      <c r="C234" s="77">
        <v>2</v>
      </c>
      <c r="D234" s="77">
        <v>1</v>
      </c>
      <c r="E234" s="292">
        <v>1</v>
      </c>
      <c r="F234" s="292">
        <v>1</v>
      </c>
      <c r="G234" s="292">
        <v>0</v>
      </c>
      <c r="H234" s="77"/>
      <c r="I234" s="291" t="s">
        <v>455</v>
      </c>
      <c r="J234" s="77" t="s">
        <v>94</v>
      </c>
      <c r="K234" s="280">
        <v>0</v>
      </c>
      <c r="L234" s="302">
        <v>0</v>
      </c>
      <c r="M234" s="281">
        <v>0</v>
      </c>
      <c r="N234" s="281">
        <v>0</v>
      </c>
      <c r="O234" s="54">
        <f>K234+L234+M234+N234</f>
        <v>0</v>
      </c>
      <c r="P234" s="77"/>
      <c r="R234" s="315">
        <f>K234+L234+M234</f>
        <v>0</v>
      </c>
    </row>
    <row r="235" spans="1:18" ht="32.25" customHeight="1">
      <c r="A235" s="80" t="s">
        <v>91</v>
      </c>
      <c r="B235" s="80">
        <v>1</v>
      </c>
      <c r="C235" s="80">
        <v>2</v>
      </c>
      <c r="D235" s="80">
        <v>1</v>
      </c>
      <c r="E235" s="80">
        <v>1</v>
      </c>
      <c r="F235" s="80">
        <v>1</v>
      </c>
      <c r="G235" s="80">
        <v>0</v>
      </c>
      <c r="H235" s="80"/>
      <c r="I235" s="76" t="s">
        <v>456</v>
      </c>
      <c r="J235" s="80" t="s">
        <v>156</v>
      </c>
      <c r="K235" s="210">
        <v>0</v>
      </c>
      <c r="L235" s="303">
        <v>0</v>
      </c>
      <c r="M235" s="81">
        <v>0</v>
      </c>
      <c r="N235" s="81">
        <v>0</v>
      </c>
      <c r="O235" s="40">
        <f>K235+L235+M235+N235</f>
        <v>0</v>
      </c>
      <c r="P235" s="80"/>
      <c r="R235" s="315"/>
    </row>
    <row r="236" spans="1:63" s="70" customFormat="1" ht="25.5">
      <c r="A236" s="51" t="s">
        <v>91</v>
      </c>
      <c r="B236" s="51">
        <v>1</v>
      </c>
      <c r="C236" s="51">
        <v>2</v>
      </c>
      <c r="D236" s="51">
        <v>7</v>
      </c>
      <c r="E236" s="51">
        <v>8</v>
      </c>
      <c r="F236" s="51">
        <v>5</v>
      </c>
      <c r="G236" s="51">
        <v>2</v>
      </c>
      <c r="H236" s="60">
        <v>2</v>
      </c>
      <c r="I236" s="304" t="s">
        <v>242</v>
      </c>
      <c r="J236" s="51" t="s">
        <v>94</v>
      </c>
      <c r="K236" s="199">
        <v>0</v>
      </c>
      <c r="L236" s="299">
        <v>1640</v>
      </c>
      <c r="M236" s="53">
        <v>0</v>
      </c>
      <c r="N236" s="54">
        <v>0</v>
      </c>
      <c r="O236" s="53">
        <f>K236+L236+M236</f>
        <v>1640</v>
      </c>
      <c r="P236" s="50">
        <v>2015</v>
      </c>
      <c r="Q236" s="3"/>
      <c r="R236" s="315">
        <f>K236+L236+M236</f>
        <v>1640</v>
      </c>
      <c r="S236" s="3"/>
      <c r="T236" s="316" t="s">
        <v>468</v>
      </c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</row>
    <row r="237" spans="1:63" s="64" customFormat="1" ht="63.75">
      <c r="A237" s="14" t="s">
        <v>91</v>
      </c>
      <c r="B237" s="14">
        <v>1</v>
      </c>
      <c r="C237" s="14">
        <v>2</v>
      </c>
      <c r="D237" s="14">
        <v>7</v>
      </c>
      <c r="E237" s="14">
        <v>8</v>
      </c>
      <c r="F237" s="14">
        <v>5</v>
      </c>
      <c r="G237" s="14">
        <v>2</v>
      </c>
      <c r="H237" s="14"/>
      <c r="I237" s="305" t="s">
        <v>291</v>
      </c>
      <c r="J237" s="14" t="s">
        <v>94</v>
      </c>
      <c r="K237" s="193">
        <f>K236</f>
        <v>0</v>
      </c>
      <c r="L237" s="300">
        <f>L236</f>
        <v>1640</v>
      </c>
      <c r="M237" s="28">
        <f>M236</f>
        <v>0</v>
      </c>
      <c r="N237" s="28">
        <f>N236</f>
        <v>0</v>
      </c>
      <c r="O237" s="28">
        <f>O236</f>
        <v>1640</v>
      </c>
      <c r="P237" s="14">
        <v>2015</v>
      </c>
      <c r="Q237" s="1"/>
      <c r="R237" s="315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s="21" customFormat="1" ht="38.25">
      <c r="A238" s="249" t="s">
        <v>91</v>
      </c>
      <c r="B238" s="249">
        <v>1</v>
      </c>
      <c r="C238" s="248" t="s">
        <v>116</v>
      </c>
      <c r="D238" s="248" t="s">
        <v>98</v>
      </c>
      <c r="E238" s="248" t="s">
        <v>116</v>
      </c>
      <c r="F238" s="248" t="s">
        <v>92</v>
      </c>
      <c r="G238" s="248" t="s">
        <v>92</v>
      </c>
      <c r="H238" s="249"/>
      <c r="I238" s="247" t="s">
        <v>293</v>
      </c>
      <c r="J238" s="248" t="s">
        <v>94</v>
      </c>
      <c r="K238" s="257">
        <f>K239+K240</f>
        <v>2377</v>
      </c>
      <c r="L238" s="251">
        <f>L239+L240</f>
        <v>60</v>
      </c>
      <c r="M238" s="251">
        <f>M239+M240</f>
        <v>3250</v>
      </c>
      <c r="N238" s="251">
        <f>N239+N240</f>
        <v>0</v>
      </c>
      <c r="O238" s="251">
        <f>O239+O240</f>
        <v>5687</v>
      </c>
      <c r="P238" s="248">
        <v>2016</v>
      </c>
      <c r="Q238" s="20"/>
      <c r="R238" s="315">
        <f>K238+L238+M238</f>
        <v>5687</v>
      </c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</row>
    <row r="239" spans="1:18" ht="15.75">
      <c r="A239" s="248"/>
      <c r="B239" s="248"/>
      <c r="C239" s="248"/>
      <c r="D239" s="248"/>
      <c r="E239" s="248"/>
      <c r="F239" s="248"/>
      <c r="G239" s="248"/>
      <c r="H239" s="249">
        <v>3</v>
      </c>
      <c r="I239" s="247" t="s">
        <v>95</v>
      </c>
      <c r="J239" s="270" t="s">
        <v>94</v>
      </c>
      <c r="K239" s="259">
        <f>K247+K253+K249+K251</f>
        <v>565.7</v>
      </c>
      <c r="L239" s="260">
        <f>L247+L253+L249+L251</f>
        <v>60</v>
      </c>
      <c r="M239" s="260">
        <f>M247+M253+M249+M251</f>
        <v>3250</v>
      </c>
      <c r="N239" s="260">
        <f>N247+N253+N249+N251</f>
        <v>0</v>
      </c>
      <c r="O239" s="260">
        <f>O247+O253+O249+O251</f>
        <v>3875.7</v>
      </c>
      <c r="P239" s="270">
        <v>2016</v>
      </c>
      <c r="R239" s="315">
        <f>K239+L239+M239</f>
        <v>3875.7</v>
      </c>
    </row>
    <row r="240" spans="1:18" ht="15.75">
      <c r="A240" s="248"/>
      <c r="B240" s="248"/>
      <c r="C240" s="248"/>
      <c r="D240" s="248"/>
      <c r="E240" s="248"/>
      <c r="F240" s="248"/>
      <c r="G240" s="248"/>
      <c r="H240" s="249">
        <v>2</v>
      </c>
      <c r="I240" s="247" t="s">
        <v>96</v>
      </c>
      <c r="J240" s="270" t="s">
        <v>94</v>
      </c>
      <c r="K240" s="259">
        <f>K255</f>
        <v>1811.3</v>
      </c>
      <c r="L240" s="260">
        <f>L255</f>
        <v>0</v>
      </c>
      <c r="M240" s="260">
        <f>M255</f>
        <v>0</v>
      </c>
      <c r="N240" s="260">
        <f>N255</f>
        <v>0</v>
      </c>
      <c r="O240" s="260">
        <f>O255</f>
        <v>1811.3</v>
      </c>
      <c r="P240" s="270">
        <v>2014</v>
      </c>
      <c r="R240" s="315">
        <f>K240+L240+M240</f>
        <v>1811.3</v>
      </c>
    </row>
    <row r="241" spans="1:18" ht="56.25" customHeight="1">
      <c r="A241" s="14" t="s">
        <v>91</v>
      </c>
      <c r="B241" s="14">
        <v>1</v>
      </c>
      <c r="C241" s="14">
        <v>2</v>
      </c>
      <c r="D241" s="14">
        <v>1</v>
      </c>
      <c r="E241" s="14">
        <v>2</v>
      </c>
      <c r="F241" s="14">
        <v>0</v>
      </c>
      <c r="G241" s="14">
        <v>0</v>
      </c>
      <c r="H241" s="14"/>
      <c r="I241" s="30" t="s">
        <v>294</v>
      </c>
      <c r="J241" s="14" t="s">
        <v>101</v>
      </c>
      <c r="K241" s="193">
        <v>3.5</v>
      </c>
      <c r="L241" s="28">
        <v>3.5</v>
      </c>
      <c r="M241" s="28">
        <v>3.5</v>
      </c>
      <c r="N241" s="28">
        <v>3.5</v>
      </c>
      <c r="O241" s="28">
        <v>3.5</v>
      </c>
      <c r="P241" s="14">
        <v>2014</v>
      </c>
      <c r="R241" s="315"/>
    </row>
    <row r="242" spans="1:18" ht="71.25" customHeight="1">
      <c r="A242" s="80" t="s">
        <v>91</v>
      </c>
      <c r="B242" s="80">
        <v>1</v>
      </c>
      <c r="C242" s="80">
        <v>2</v>
      </c>
      <c r="D242" s="80">
        <v>1</v>
      </c>
      <c r="E242" s="80">
        <v>2</v>
      </c>
      <c r="F242" s="80">
        <v>0</v>
      </c>
      <c r="G242" s="80">
        <v>0</v>
      </c>
      <c r="H242" s="80"/>
      <c r="I242" s="76" t="s">
        <v>295</v>
      </c>
      <c r="J242" s="80" t="s">
        <v>101</v>
      </c>
      <c r="K242" s="211">
        <v>1.4</v>
      </c>
      <c r="L242" s="82">
        <v>1.4</v>
      </c>
      <c r="M242" s="82">
        <v>8.7</v>
      </c>
      <c r="N242" s="82">
        <v>0</v>
      </c>
      <c r="O242" s="82">
        <v>8.7</v>
      </c>
      <c r="P242" s="80">
        <v>2014</v>
      </c>
      <c r="R242" s="315"/>
    </row>
    <row r="243" spans="1:18" ht="47.25" customHeight="1">
      <c r="A243" s="50" t="s">
        <v>91</v>
      </c>
      <c r="B243" s="50">
        <v>1</v>
      </c>
      <c r="C243" s="50" t="s">
        <v>116</v>
      </c>
      <c r="D243" s="50" t="s">
        <v>98</v>
      </c>
      <c r="E243" s="50" t="s">
        <v>116</v>
      </c>
      <c r="F243" s="50" t="s">
        <v>92</v>
      </c>
      <c r="G243" s="50" t="s">
        <v>98</v>
      </c>
      <c r="H243" s="60"/>
      <c r="I243" s="52" t="s">
        <v>296</v>
      </c>
      <c r="J243" s="50" t="s">
        <v>113</v>
      </c>
      <c r="K243" s="203" t="s">
        <v>114</v>
      </c>
      <c r="L243" s="53" t="s">
        <v>247</v>
      </c>
      <c r="M243" s="53" t="s">
        <v>247</v>
      </c>
      <c r="N243" s="57" t="s">
        <v>247</v>
      </c>
      <c r="O243" s="53" t="s">
        <v>114</v>
      </c>
      <c r="P243" s="50">
        <v>2014</v>
      </c>
      <c r="R243" s="315"/>
    </row>
    <row r="244" spans="1:18" ht="57.75" customHeight="1">
      <c r="A244" s="14" t="s">
        <v>91</v>
      </c>
      <c r="B244" s="14">
        <v>1</v>
      </c>
      <c r="C244" s="14">
        <v>2</v>
      </c>
      <c r="D244" s="14">
        <v>1</v>
      </c>
      <c r="E244" s="14">
        <v>2</v>
      </c>
      <c r="F244" s="14">
        <v>0</v>
      </c>
      <c r="G244" s="14">
        <v>1</v>
      </c>
      <c r="H244" s="14"/>
      <c r="I244" s="30" t="s">
        <v>297</v>
      </c>
      <c r="J244" s="14" t="s">
        <v>156</v>
      </c>
      <c r="K244" s="200">
        <v>1</v>
      </c>
      <c r="L244" s="40">
        <v>0</v>
      </c>
      <c r="M244" s="40">
        <v>0</v>
      </c>
      <c r="N244" s="40">
        <v>0</v>
      </c>
      <c r="O244" s="40">
        <v>1</v>
      </c>
      <c r="P244" s="14">
        <v>2014</v>
      </c>
      <c r="R244" s="315"/>
    </row>
    <row r="245" spans="1:18" ht="57" customHeight="1">
      <c r="A245" s="83" t="s">
        <v>91</v>
      </c>
      <c r="B245" s="83">
        <v>1</v>
      </c>
      <c r="C245" s="83" t="s">
        <v>116</v>
      </c>
      <c r="D245" s="83" t="s">
        <v>98</v>
      </c>
      <c r="E245" s="83" t="s">
        <v>116</v>
      </c>
      <c r="F245" s="83" t="s">
        <v>92</v>
      </c>
      <c r="G245" s="83" t="s">
        <v>116</v>
      </c>
      <c r="H245" s="77"/>
      <c r="I245" s="84" t="s">
        <v>298</v>
      </c>
      <c r="J245" s="83" t="s">
        <v>113</v>
      </c>
      <c r="K245" s="212" t="s">
        <v>114</v>
      </c>
      <c r="L245" s="85" t="s">
        <v>247</v>
      </c>
      <c r="M245" s="85" t="s">
        <v>247</v>
      </c>
      <c r="N245" s="85" t="s">
        <v>247</v>
      </c>
      <c r="O245" s="85" t="s">
        <v>114</v>
      </c>
      <c r="P245" s="83">
        <v>2014</v>
      </c>
      <c r="R245" s="315"/>
    </row>
    <row r="246" spans="1:18" ht="25.5">
      <c r="A246" s="80" t="s">
        <v>91</v>
      </c>
      <c r="B246" s="80">
        <v>1</v>
      </c>
      <c r="C246" s="80">
        <v>2</v>
      </c>
      <c r="D246" s="80">
        <v>1</v>
      </c>
      <c r="E246" s="80">
        <v>2</v>
      </c>
      <c r="F246" s="80">
        <v>0</v>
      </c>
      <c r="G246" s="80">
        <v>2</v>
      </c>
      <c r="H246" s="80"/>
      <c r="I246" s="76" t="s">
        <v>277</v>
      </c>
      <c r="J246" s="80" t="s">
        <v>156</v>
      </c>
      <c r="K246" s="210">
        <v>1</v>
      </c>
      <c r="L246" s="81">
        <v>0</v>
      </c>
      <c r="M246" s="81">
        <v>0</v>
      </c>
      <c r="N246" s="81">
        <v>0</v>
      </c>
      <c r="O246" s="81">
        <v>1</v>
      </c>
      <c r="P246" s="80">
        <v>2014</v>
      </c>
      <c r="R246" s="315"/>
    </row>
    <row r="247" spans="1:18" ht="38.25">
      <c r="A247" s="51" t="s">
        <v>91</v>
      </c>
      <c r="B247" s="51">
        <v>1</v>
      </c>
      <c r="C247" s="51" t="s">
        <v>116</v>
      </c>
      <c r="D247" s="51" t="s">
        <v>98</v>
      </c>
      <c r="E247" s="51" t="s">
        <v>116</v>
      </c>
      <c r="F247" s="51" t="s">
        <v>92</v>
      </c>
      <c r="G247" s="51">
        <v>3</v>
      </c>
      <c r="H247" s="60">
        <v>3</v>
      </c>
      <c r="I247" s="69" t="s">
        <v>299</v>
      </c>
      <c r="J247" s="86" t="s">
        <v>94</v>
      </c>
      <c r="K247" s="203">
        <v>96.3</v>
      </c>
      <c r="L247" s="87">
        <v>60</v>
      </c>
      <c r="M247" s="87">
        <v>3000</v>
      </c>
      <c r="N247" s="87">
        <v>0</v>
      </c>
      <c r="O247" s="57">
        <f>K247+L247+M247+N247</f>
        <v>3156.3</v>
      </c>
      <c r="P247" s="60">
        <v>2016</v>
      </c>
      <c r="R247" s="315">
        <f>K247+L247+M247</f>
        <v>3156.3</v>
      </c>
    </row>
    <row r="248" spans="1:18" ht="38.25">
      <c r="A248" s="14" t="s">
        <v>91</v>
      </c>
      <c r="B248" s="14">
        <v>1</v>
      </c>
      <c r="C248" s="14" t="s">
        <v>116</v>
      </c>
      <c r="D248" s="14" t="s">
        <v>98</v>
      </c>
      <c r="E248" s="14" t="s">
        <v>116</v>
      </c>
      <c r="F248" s="14" t="s">
        <v>92</v>
      </c>
      <c r="G248" s="14">
        <v>3</v>
      </c>
      <c r="H248" s="14"/>
      <c r="I248" s="30" t="s">
        <v>300</v>
      </c>
      <c r="J248" s="14" t="s">
        <v>156</v>
      </c>
      <c r="K248" s="213">
        <v>1</v>
      </c>
      <c r="L248" s="88">
        <v>1</v>
      </c>
      <c r="M248" s="88">
        <v>6</v>
      </c>
      <c r="N248" s="88">
        <v>0</v>
      </c>
      <c r="O248" s="88">
        <f>K248+L248+M248+N248</f>
        <v>8</v>
      </c>
      <c r="P248" s="14">
        <v>2016</v>
      </c>
      <c r="R248" s="315"/>
    </row>
    <row r="249" spans="1:18" ht="25.5">
      <c r="A249" s="50" t="s">
        <v>91</v>
      </c>
      <c r="B249" s="51">
        <v>1</v>
      </c>
      <c r="C249" s="51" t="s">
        <v>116</v>
      </c>
      <c r="D249" s="51" t="s">
        <v>98</v>
      </c>
      <c r="E249" s="51" t="s">
        <v>116</v>
      </c>
      <c r="F249" s="51" t="s">
        <v>92</v>
      </c>
      <c r="G249" s="51">
        <v>5</v>
      </c>
      <c r="H249" s="60">
        <v>3</v>
      </c>
      <c r="I249" s="288" t="s">
        <v>440</v>
      </c>
      <c r="J249" s="86" t="s">
        <v>94</v>
      </c>
      <c r="K249" s="203">
        <f>0+75</f>
        <v>75</v>
      </c>
      <c r="L249" s="87">
        <v>0</v>
      </c>
      <c r="M249" s="87">
        <v>250</v>
      </c>
      <c r="N249" s="87">
        <v>0</v>
      </c>
      <c r="O249" s="57">
        <f>K249+L249+M249+N249</f>
        <v>325</v>
      </c>
      <c r="P249" s="60">
        <v>2016</v>
      </c>
      <c r="R249" s="315">
        <f>K249+L249+M249</f>
        <v>325</v>
      </c>
    </row>
    <row r="250" spans="1:18" ht="25.5">
      <c r="A250" s="14" t="s">
        <v>91</v>
      </c>
      <c r="B250" s="14">
        <v>1</v>
      </c>
      <c r="C250" s="14" t="s">
        <v>116</v>
      </c>
      <c r="D250" s="14" t="s">
        <v>98</v>
      </c>
      <c r="E250" s="14" t="s">
        <v>116</v>
      </c>
      <c r="F250" s="14" t="s">
        <v>92</v>
      </c>
      <c r="G250" s="14">
        <v>5</v>
      </c>
      <c r="H250" s="14"/>
      <c r="I250" s="30" t="s">
        <v>301</v>
      </c>
      <c r="J250" s="14" t="s">
        <v>156</v>
      </c>
      <c r="K250" s="193">
        <v>1</v>
      </c>
      <c r="L250" s="56">
        <v>0</v>
      </c>
      <c r="M250" s="56">
        <v>1</v>
      </c>
      <c r="N250" s="56">
        <v>0</v>
      </c>
      <c r="O250" s="28">
        <f>K250+L250+M250+N250</f>
        <v>2</v>
      </c>
      <c r="P250" s="14">
        <v>2016</v>
      </c>
      <c r="R250" s="315"/>
    </row>
    <row r="251" spans="1:63" s="97" customFormat="1" ht="25.5">
      <c r="A251" s="89" t="s">
        <v>91</v>
      </c>
      <c r="B251" s="89">
        <v>1</v>
      </c>
      <c r="C251" s="89" t="s">
        <v>116</v>
      </c>
      <c r="D251" s="89" t="s">
        <v>98</v>
      </c>
      <c r="E251" s="89" t="s">
        <v>116</v>
      </c>
      <c r="F251" s="89" t="s">
        <v>92</v>
      </c>
      <c r="G251" s="89">
        <v>7</v>
      </c>
      <c r="H251" s="90">
        <v>3</v>
      </c>
      <c r="I251" s="91" t="s">
        <v>302</v>
      </c>
      <c r="J251" s="92" t="s">
        <v>94</v>
      </c>
      <c r="K251" s="214">
        <v>394.4</v>
      </c>
      <c r="L251" s="94">
        <v>0</v>
      </c>
      <c r="M251" s="94">
        <v>0</v>
      </c>
      <c r="N251" s="95">
        <v>0</v>
      </c>
      <c r="O251" s="93">
        <f>K251+L251+M251+N251</f>
        <v>394.4</v>
      </c>
      <c r="P251" s="96">
        <v>2014</v>
      </c>
      <c r="Q251" s="4"/>
      <c r="R251" s="315">
        <f>K251+L251+M251</f>
        <v>394.4</v>
      </c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</row>
    <row r="252" spans="1:18" s="10" customFormat="1" ht="43.5" customHeight="1">
      <c r="A252" s="34" t="s">
        <v>91</v>
      </c>
      <c r="B252" s="34">
        <v>1</v>
      </c>
      <c r="C252" s="98">
        <v>2</v>
      </c>
      <c r="D252" s="34">
        <v>1</v>
      </c>
      <c r="E252" s="98">
        <v>2</v>
      </c>
      <c r="F252" s="98">
        <v>0</v>
      </c>
      <c r="G252" s="98">
        <v>7</v>
      </c>
      <c r="H252" s="98"/>
      <c r="I252" s="99" t="s">
        <v>303</v>
      </c>
      <c r="J252" s="98" t="s">
        <v>156</v>
      </c>
      <c r="K252" s="215">
        <v>1</v>
      </c>
      <c r="L252" s="100">
        <v>0</v>
      </c>
      <c r="M252" s="100">
        <v>0</v>
      </c>
      <c r="N252" s="100">
        <v>0</v>
      </c>
      <c r="O252" s="100">
        <f>SUM(K252:N252)</f>
        <v>1</v>
      </c>
      <c r="P252" s="101">
        <v>2014</v>
      </c>
      <c r="R252" s="315"/>
    </row>
    <row r="253" spans="1:18" ht="38.25">
      <c r="A253" s="102" t="s">
        <v>91</v>
      </c>
      <c r="B253" s="102">
        <v>1</v>
      </c>
      <c r="C253" s="102" t="s">
        <v>116</v>
      </c>
      <c r="D253" s="102" t="s">
        <v>98</v>
      </c>
      <c r="E253" s="102" t="s">
        <v>116</v>
      </c>
      <c r="F253" s="102" t="s">
        <v>92</v>
      </c>
      <c r="G253" s="102" t="s">
        <v>128</v>
      </c>
      <c r="H253" s="103">
        <v>3</v>
      </c>
      <c r="I253" s="104" t="s">
        <v>304</v>
      </c>
      <c r="J253" s="102" t="s">
        <v>94</v>
      </c>
      <c r="K253" s="216">
        <v>0</v>
      </c>
      <c r="L253" s="105">
        <v>0</v>
      </c>
      <c r="M253" s="105">
        <v>0</v>
      </c>
      <c r="N253" s="106">
        <v>0</v>
      </c>
      <c r="O253" s="107">
        <f>K253+L253+M253+N253</f>
        <v>0</v>
      </c>
      <c r="P253" s="102">
        <v>2014</v>
      </c>
      <c r="R253" s="315">
        <f>K253+L253+M253</f>
        <v>0</v>
      </c>
    </row>
    <row r="254" spans="1:18" ht="51">
      <c r="A254" s="108" t="s">
        <v>91</v>
      </c>
      <c r="B254" s="108">
        <v>1</v>
      </c>
      <c r="C254" s="108">
        <v>2</v>
      </c>
      <c r="D254" s="108">
        <v>1</v>
      </c>
      <c r="E254" s="108">
        <v>2</v>
      </c>
      <c r="F254" s="108">
        <v>0</v>
      </c>
      <c r="G254" s="108">
        <v>8</v>
      </c>
      <c r="H254" s="108"/>
      <c r="I254" s="109" t="s">
        <v>305</v>
      </c>
      <c r="J254" s="108" t="s">
        <v>156</v>
      </c>
      <c r="K254" s="217">
        <v>0</v>
      </c>
      <c r="L254" s="110">
        <v>0</v>
      </c>
      <c r="M254" s="110">
        <v>0</v>
      </c>
      <c r="N254" s="110">
        <v>0</v>
      </c>
      <c r="O254" s="110">
        <f>K254+L254+M254+N254</f>
        <v>0</v>
      </c>
      <c r="P254" s="108">
        <v>2014</v>
      </c>
      <c r="R254" s="315"/>
    </row>
    <row r="255" spans="1:63" s="49" customFormat="1" ht="38.25">
      <c r="A255" s="50" t="s">
        <v>91</v>
      </c>
      <c r="B255" s="50">
        <v>1</v>
      </c>
      <c r="C255" s="50" t="s">
        <v>116</v>
      </c>
      <c r="D255" s="50">
        <v>7</v>
      </c>
      <c r="E255" s="50">
        <v>9</v>
      </c>
      <c r="F255" s="50">
        <v>9</v>
      </c>
      <c r="G255" s="50">
        <v>0</v>
      </c>
      <c r="H255" s="51">
        <v>2</v>
      </c>
      <c r="I255" s="52" t="s">
        <v>306</v>
      </c>
      <c r="J255" s="50" t="s">
        <v>94</v>
      </c>
      <c r="K255" s="218">
        <v>1811.3</v>
      </c>
      <c r="L255" s="111">
        <v>0</v>
      </c>
      <c r="M255" s="111">
        <v>0</v>
      </c>
      <c r="N255" s="111">
        <v>0</v>
      </c>
      <c r="O255" s="93">
        <f>K255+L255+M255+N255</f>
        <v>1811.3</v>
      </c>
      <c r="P255" s="50">
        <v>2014</v>
      </c>
      <c r="Q255" s="3"/>
      <c r="R255" s="315">
        <f>K255+L255+M255</f>
        <v>1811.3</v>
      </c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</row>
    <row r="256" spans="1:18" s="117" customFormat="1" ht="51">
      <c r="A256" s="14" t="s">
        <v>91</v>
      </c>
      <c r="B256" s="14">
        <v>1</v>
      </c>
      <c r="C256" s="14" t="s">
        <v>116</v>
      </c>
      <c r="D256" s="14">
        <v>7</v>
      </c>
      <c r="E256" s="14">
        <v>9</v>
      </c>
      <c r="F256" s="14">
        <v>9</v>
      </c>
      <c r="G256" s="14">
        <v>0</v>
      </c>
      <c r="H256" s="112"/>
      <c r="I256" s="113" t="s">
        <v>307</v>
      </c>
      <c r="J256" s="114" t="s">
        <v>94</v>
      </c>
      <c r="K256" s="219">
        <f>K255</f>
        <v>1811.3</v>
      </c>
      <c r="L256" s="115">
        <f>L255</f>
        <v>0</v>
      </c>
      <c r="M256" s="115">
        <f>M255</f>
        <v>0</v>
      </c>
      <c r="N256" s="115">
        <f>N255</f>
        <v>0</v>
      </c>
      <c r="O256" s="115">
        <f>O255</f>
        <v>1811.3</v>
      </c>
      <c r="P256" s="116">
        <v>2014</v>
      </c>
      <c r="R256" s="315"/>
    </row>
    <row r="257" spans="1:18" s="117" customFormat="1" ht="51">
      <c r="A257" s="83" t="s">
        <v>91</v>
      </c>
      <c r="B257" s="83">
        <v>1</v>
      </c>
      <c r="C257" s="83" t="s">
        <v>116</v>
      </c>
      <c r="D257" s="83" t="s">
        <v>98</v>
      </c>
      <c r="E257" s="83" t="s">
        <v>116</v>
      </c>
      <c r="F257" s="83">
        <v>1</v>
      </c>
      <c r="G257" s="83">
        <v>0</v>
      </c>
      <c r="H257" s="77"/>
      <c r="I257" s="84" t="s">
        <v>465</v>
      </c>
      <c r="J257" s="83" t="s">
        <v>113</v>
      </c>
      <c r="K257" s="212" t="s">
        <v>247</v>
      </c>
      <c r="L257" s="85" t="s">
        <v>114</v>
      </c>
      <c r="M257" s="85" t="s">
        <v>114</v>
      </c>
      <c r="N257" s="85" t="s">
        <v>247</v>
      </c>
      <c r="O257" s="85" t="s">
        <v>114</v>
      </c>
      <c r="P257" s="83">
        <v>2016</v>
      </c>
      <c r="R257" s="315"/>
    </row>
    <row r="258" spans="1:18" s="117" customFormat="1" ht="25.5">
      <c r="A258" s="80" t="s">
        <v>91</v>
      </c>
      <c r="B258" s="80">
        <v>1</v>
      </c>
      <c r="C258" s="80">
        <v>2</v>
      </c>
      <c r="D258" s="80">
        <v>1</v>
      </c>
      <c r="E258" s="80">
        <v>2</v>
      </c>
      <c r="F258" s="80">
        <v>1</v>
      </c>
      <c r="G258" s="80">
        <v>0</v>
      </c>
      <c r="H258" s="80"/>
      <c r="I258" s="76" t="s">
        <v>277</v>
      </c>
      <c r="J258" s="80" t="s">
        <v>156</v>
      </c>
      <c r="K258" s="210">
        <v>0</v>
      </c>
      <c r="L258" s="81">
        <v>1</v>
      </c>
      <c r="M258" s="81">
        <v>1</v>
      </c>
      <c r="N258" s="81">
        <v>0</v>
      </c>
      <c r="O258" s="81">
        <v>2</v>
      </c>
      <c r="P258" s="80">
        <v>2016</v>
      </c>
      <c r="R258" s="315"/>
    </row>
    <row r="259" spans="1:63" s="21" customFormat="1" ht="38.25">
      <c r="A259" s="248" t="s">
        <v>91</v>
      </c>
      <c r="B259" s="248">
        <v>1</v>
      </c>
      <c r="C259" s="248" t="s">
        <v>116</v>
      </c>
      <c r="D259" s="248" t="s">
        <v>98</v>
      </c>
      <c r="E259" s="248" t="s">
        <v>121</v>
      </c>
      <c r="F259" s="248" t="s">
        <v>92</v>
      </c>
      <c r="G259" s="248" t="s">
        <v>92</v>
      </c>
      <c r="H259" s="248"/>
      <c r="I259" s="247" t="s">
        <v>308</v>
      </c>
      <c r="J259" s="248" t="s">
        <v>94</v>
      </c>
      <c r="K259" s="257">
        <f>K260+K261</f>
        <v>19965.3</v>
      </c>
      <c r="L259" s="251">
        <f>L260+L261</f>
        <v>29972</v>
      </c>
      <c r="M259" s="251">
        <f>M260+M261</f>
        <v>64035.7</v>
      </c>
      <c r="N259" s="251">
        <f>N260+N261</f>
        <v>88534.8</v>
      </c>
      <c r="O259" s="251">
        <f>O260+O261</f>
        <v>202507.8</v>
      </c>
      <c r="P259" s="248">
        <v>2017</v>
      </c>
      <c r="Q259" s="20"/>
      <c r="R259" s="315">
        <f>K259+L259+M259</f>
        <v>113973</v>
      </c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</row>
    <row r="260" spans="1:63" s="49" customFormat="1" ht="15.75">
      <c r="A260" s="248"/>
      <c r="B260" s="248"/>
      <c r="C260" s="248"/>
      <c r="D260" s="248"/>
      <c r="E260" s="248"/>
      <c r="F260" s="248"/>
      <c r="G260" s="248"/>
      <c r="H260" s="248">
        <v>3</v>
      </c>
      <c r="I260" s="247" t="s">
        <v>95</v>
      </c>
      <c r="J260" s="270" t="s">
        <v>94</v>
      </c>
      <c r="K260" s="259">
        <f>K266+K268+K272+K274+K279+K281+K287+K291+K293+K296+K298+K300+K302+K304+K306+K308+K311+K270+K289</f>
        <v>16960.7</v>
      </c>
      <c r="L260" s="260">
        <f>L266+L268+L272+L274+L279+L281+L287+L291+L293+L296+L298+L300+L302+L304+L306+L308+L311+L270+L289+L276+L283+L285</f>
        <v>29972</v>
      </c>
      <c r="M260" s="260">
        <f>M266+M268+M272+M274+M279+M281+M287+M291+M293+M296+M298+M300+M302+M304+M306+M308+M311+M270+M289+M276+M283+M285</f>
        <v>64035.7</v>
      </c>
      <c r="N260" s="260">
        <f>N266+N268+N272+N274+N279+N281+N287+N291+N293+N296+N298+N300+N302+N304+N306+N308+N311+N270+N289+N276+N283+N285</f>
        <v>88534.8</v>
      </c>
      <c r="O260" s="260">
        <f>O266+O268+O272+O274+O279+O281+O287+O291+O293+O296+O298+O300+O302+O304+O306+O308+O311+O270+O289+O276+O283+O285</f>
        <v>199503.2</v>
      </c>
      <c r="P260" s="270">
        <v>2017</v>
      </c>
      <c r="Q260" s="3"/>
      <c r="R260" s="315">
        <f>K260+L260+M260</f>
        <v>110968.4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</row>
    <row r="261" spans="1:18" ht="15.75">
      <c r="A261" s="248"/>
      <c r="B261" s="248"/>
      <c r="C261" s="248"/>
      <c r="D261" s="248"/>
      <c r="E261" s="248"/>
      <c r="F261" s="248"/>
      <c r="G261" s="248"/>
      <c r="H261" s="248">
        <v>2</v>
      </c>
      <c r="I261" s="247" t="s">
        <v>96</v>
      </c>
      <c r="J261" s="270" t="s">
        <v>94</v>
      </c>
      <c r="K261" s="259">
        <f>K316+K320+K318</f>
        <v>3004.6</v>
      </c>
      <c r="L261" s="259">
        <f>L316+L320+L318</f>
        <v>0</v>
      </c>
      <c r="M261" s="259">
        <f>M316+M320+M318</f>
        <v>0</v>
      </c>
      <c r="N261" s="259">
        <f>N316+N320+N318</f>
        <v>0</v>
      </c>
      <c r="O261" s="259">
        <f>O316+O320+O318</f>
        <v>3004.6</v>
      </c>
      <c r="P261" s="270">
        <v>2014</v>
      </c>
      <c r="R261" s="315">
        <f>K261+L261+M261</f>
        <v>3004.6</v>
      </c>
    </row>
    <row r="262" spans="1:18" ht="76.5" customHeight="1">
      <c r="A262" s="14" t="s">
        <v>91</v>
      </c>
      <c r="B262" s="14">
        <v>1</v>
      </c>
      <c r="C262" s="14">
        <v>2</v>
      </c>
      <c r="D262" s="14">
        <v>1</v>
      </c>
      <c r="E262" s="14">
        <v>3</v>
      </c>
      <c r="F262" s="14">
        <v>0</v>
      </c>
      <c r="G262" s="14">
        <v>0</v>
      </c>
      <c r="H262" s="14"/>
      <c r="I262" s="30" t="s">
        <v>309</v>
      </c>
      <c r="J262" s="14" t="s">
        <v>101</v>
      </c>
      <c r="K262" s="193">
        <v>42</v>
      </c>
      <c r="L262" s="28">
        <v>62.3</v>
      </c>
      <c r="M262" s="28">
        <v>75.4</v>
      </c>
      <c r="N262" s="28">
        <v>91.3</v>
      </c>
      <c r="O262" s="28">
        <v>91.3</v>
      </c>
      <c r="P262" s="14">
        <v>2017</v>
      </c>
      <c r="R262" s="315"/>
    </row>
    <row r="263" spans="1:18" ht="69" customHeight="1">
      <c r="A263" s="14" t="s">
        <v>91</v>
      </c>
      <c r="B263" s="14">
        <v>1</v>
      </c>
      <c r="C263" s="14">
        <v>2</v>
      </c>
      <c r="D263" s="14">
        <v>1</v>
      </c>
      <c r="E263" s="14">
        <v>3</v>
      </c>
      <c r="F263" s="14">
        <v>0</v>
      </c>
      <c r="G263" s="14">
        <v>0</v>
      </c>
      <c r="H263" s="14"/>
      <c r="I263" s="30" t="s">
        <v>310</v>
      </c>
      <c r="J263" s="14" t="s">
        <v>156</v>
      </c>
      <c r="K263" s="200">
        <v>29</v>
      </c>
      <c r="L263" s="118">
        <v>43</v>
      </c>
      <c r="M263" s="40">
        <v>52</v>
      </c>
      <c r="N263" s="40">
        <v>63</v>
      </c>
      <c r="O263" s="40">
        <v>63</v>
      </c>
      <c r="P263" s="14">
        <v>2017</v>
      </c>
      <c r="R263" s="315"/>
    </row>
    <row r="264" spans="1:18" ht="63.75">
      <c r="A264" s="50" t="s">
        <v>91</v>
      </c>
      <c r="B264" s="50">
        <v>1</v>
      </c>
      <c r="C264" s="50" t="s">
        <v>116</v>
      </c>
      <c r="D264" s="50" t="s">
        <v>98</v>
      </c>
      <c r="E264" s="50" t="s">
        <v>121</v>
      </c>
      <c r="F264" s="50" t="s">
        <v>92</v>
      </c>
      <c r="G264" s="50" t="s">
        <v>98</v>
      </c>
      <c r="H264" s="51"/>
      <c r="I264" s="55" t="s">
        <v>311</v>
      </c>
      <c r="J264" s="51" t="s">
        <v>113</v>
      </c>
      <c r="K264" s="220" t="s">
        <v>114</v>
      </c>
      <c r="L264" s="119" t="s">
        <v>247</v>
      </c>
      <c r="M264" s="120" t="s">
        <v>247</v>
      </c>
      <c r="N264" s="54" t="s">
        <v>247</v>
      </c>
      <c r="O264" s="53" t="s">
        <v>114</v>
      </c>
      <c r="P264" s="50">
        <v>2015</v>
      </c>
      <c r="R264" s="315"/>
    </row>
    <row r="265" spans="1:18" ht="25.5">
      <c r="A265" s="14" t="s">
        <v>91</v>
      </c>
      <c r="B265" s="14">
        <v>1</v>
      </c>
      <c r="C265" s="14">
        <v>2</v>
      </c>
      <c r="D265" s="14">
        <v>1</v>
      </c>
      <c r="E265" s="14">
        <v>3</v>
      </c>
      <c r="F265" s="14">
        <v>0</v>
      </c>
      <c r="G265" s="14">
        <v>1</v>
      </c>
      <c r="H265" s="14"/>
      <c r="I265" s="30" t="s">
        <v>277</v>
      </c>
      <c r="J265" s="14" t="s">
        <v>156</v>
      </c>
      <c r="K265" s="200">
        <v>1</v>
      </c>
      <c r="L265" s="110">
        <v>0</v>
      </c>
      <c r="M265" s="40">
        <v>0</v>
      </c>
      <c r="N265" s="40">
        <v>0</v>
      </c>
      <c r="O265" s="40">
        <v>1</v>
      </c>
      <c r="P265" s="14">
        <v>2015</v>
      </c>
      <c r="R265" s="315"/>
    </row>
    <row r="266" spans="1:18" ht="25.5">
      <c r="A266" s="50" t="s">
        <v>91</v>
      </c>
      <c r="B266" s="50">
        <v>1</v>
      </c>
      <c r="C266" s="50" t="s">
        <v>116</v>
      </c>
      <c r="D266" s="50" t="s">
        <v>98</v>
      </c>
      <c r="E266" s="50" t="s">
        <v>121</v>
      </c>
      <c r="F266" s="50" t="s">
        <v>92</v>
      </c>
      <c r="G266" s="50" t="s">
        <v>121</v>
      </c>
      <c r="H266" s="51">
        <v>3</v>
      </c>
      <c r="I266" s="55" t="s">
        <v>312</v>
      </c>
      <c r="J266" s="51" t="s">
        <v>94</v>
      </c>
      <c r="K266" s="246">
        <v>500</v>
      </c>
      <c r="L266" s="54">
        <v>4320.3</v>
      </c>
      <c r="M266" s="54">
        <v>8750</v>
      </c>
      <c r="N266" s="54">
        <v>8204</v>
      </c>
      <c r="O266" s="54">
        <f aca="true" t="shared" si="8" ref="O266:O272">K266+L266+M266+N266</f>
        <v>21774.3</v>
      </c>
      <c r="P266" s="51">
        <v>2017</v>
      </c>
      <c r="R266" s="315">
        <f>K266+L266+M266</f>
        <v>13570.3</v>
      </c>
    </row>
    <row r="267" spans="1:18" ht="25.5">
      <c r="A267" s="14" t="s">
        <v>91</v>
      </c>
      <c r="B267" s="14">
        <v>1</v>
      </c>
      <c r="C267" s="14">
        <v>2</v>
      </c>
      <c r="D267" s="14">
        <v>1</v>
      </c>
      <c r="E267" s="14">
        <v>3</v>
      </c>
      <c r="F267" s="14">
        <v>0</v>
      </c>
      <c r="G267" s="14">
        <v>3</v>
      </c>
      <c r="H267" s="14"/>
      <c r="I267" s="30" t="s">
        <v>313</v>
      </c>
      <c r="J267" s="14" t="s">
        <v>281</v>
      </c>
      <c r="K267" s="193">
        <v>75</v>
      </c>
      <c r="L267" s="28">
        <v>2269.2</v>
      </c>
      <c r="M267" s="28">
        <v>4335.7</v>
      </c>
      <c r="N267" s="28">
        <v>3855.1</v>
      </c>
      <c r="O267" s="28">
        <f t="shared" si="8"/>
        <v>10535</v>
      </c>
      <c r="P267" s="14">
        <v>2017</v>
      </c>
      <c r="R267" s="315"/>
    </row>
    <row r="268" spans="1:18" ht="24" customHeight="1">
      <c r="A268" s="50" t="s">
        <v>91</v>
      </c>
      <c r="B268" s="50">
        <v>1</v>
      </c>
      <c r="C268" s="50" t="s">
        <v>116</v>
      </c>
      <c r="D268" s="50" t="s">
        <v>98</v>
      </c>
      <c r="E268" s="50" t="s">
        <v>121</v>
      </c>
      <c r="F268" s="50" t="s">
        <v>92</v>
      </c>
      <c r="G268" s="50" t="s">
        <v>124</v>
      </c>
      <c r="H268" s="51">
        <v>3</v>
      </c>
      <c r="I268" s="55" t="s">
        <v>314</v>
      </c>
      <c r="J268" s="51" t="s">
        <v>94</v>
      </c>
      <c r="K268" s="246">
        <v>7295</v>
      </c>
      <c r="L268" s="299">
        <v>5515</v>
      </c>
      <c r="M268" s="54">
        <v>6350</v>
      </c>
      <c r="N268" s="54">
        <v>8609.5</v>
      </c>
      <c r="O268" s="54">
        <f t="shared" si="8"/>
        <v>27769.5</v>
      </c>
      <c r="P268" s="51">
        <v>2017</v>
      </c>
      <c r="R268" s="315">
        <f>K268+L268+M268</f>
        <v>19160</v>
      </c>
    </row>
    <row r="269" spans="1:18" ht="25.5">
      <c r="A269" s="14" t="s">
        <v>91</v>
      </c>
      <c r="B269" s="14">
        <v>1</v>
      </c>
      <c r="C269" s="14">
        <v>2</v>
      </c>
      <c r="D269" s="14">
        <v>1</v>
      </c>
      <c r="E269" s="14">
        <v>3</v>
      </c>
      <c r="F269" s="14">
        <v>0</v>
      </c>
      <c r="G269" s="14">
        <v>4</v>
      </c>
      <c r="H269" s="14"/>
      <c r="I269" s="109" t="s">
        <v>315</v>
      </c>
      <c r="J269" s="14" t="s">
        <v>281</v>
      </c>
      <c r="K269" s="193">
        <v>1892.1</v>
      </c>
      <c r="L269" s="300">
        <v>3186.1</v>
      </c>
      <c r="M269" s="28">
        <v>3397.6</v>
      </c>
      <c r="N269" s="28">
        <v>4882.9</v>
      </c>
      <c r="O269" s="28">
        <f t="shared" si="8"/>
        <v>13358.7</v>
      </c>
      <c r="P269" s="14">
        <v>2017</v>
      </c>
      <c r="R269" s="315"/>
    </row>
    <row r="270" spans="1:18" ht="24" customHeight="1">
      <c r="A270" s="59" t="s">
        <v>91</v>
      </c>
      <c r="B270" s="59">
        <v>1</v>
      </c>
      <c r="C270" s="59">
        <v>2</v>
      </c>
      <c r="D270" s="59">
        <v>1</v>
      </c>
      <c r="E270" s="59">
        <v>3</v>
      </c>
      <c r="F270" s="59">
        <v>0</v>
      </c>
      <c r="G270" s="59">
        <v>5</v>
      </c>
      <c r="H270" s="60">
        <v>3</v>
      </c>
      <c r="I270" s="242" t="s">
        <v>469</v>
      </c>
      <c r="J270" s="60" t="s">
        <v>94</v>
      </c>
      <c r="K270" s="244">
        <v>1444</v>
      </c>
      <c r="L270" s="57">
        <v>1815</v>
      </c>
      <c r="M270" s="57">
        <v>3950</v>
      </c>
      <c r="N270" s="57">
        <v>11710</v>
      </c>
      <c r="O270" s="54">
        <f t="shared" si="8"/>
        <v>18919</v>
      </c>
      <c r="P270" s="51">
        <v>2017</v>
      </c>
      <c r="R270" s="315">
        <f>K270+L270+M270</f>
        <v>7209</v>
      </c>
    </row>
    <row r="271" spans="1:18" ht="25.5">
      <c r="A271" s="14" t="s">
        <v>91</v>
      </c>
      <c r="B271" s="14">
        <v>1</v>
      </c>
      <c r="C271" s="14">
        <v>2</v>
      </c>
      <c r="D271" s="14">
        <v>1</v>
      </c>
      <c r="E271" s="14">
        <v>3</v>
      </c>
      <c r="F271" s="14">
        <v>0</v>
      </c>
      <c r="G271" s="14">
        <v>5</v>
      </c>
      <c r="H271" s="108"/>
      <c r="I271" s="109" t="s">
        <v>316</v>
      </c>
      <c r="J271" s="108" t="s">
        <v>281</v>
      </c>
      <c r="K271" s="196">
        <v>913.4</v>
      </c>
      <c r="L271" s="37">
        <v>1092.1</v>
      </c>
      <c r="M271" s="37">
        <v>2223.7</v>
      </c>
      <c r="N271" s="37">
        <v>6219.2</v>
      </c>
      <c r="O271" s="37">
        <f>K271+L271+M271+N271</f>
        <v>10448.4</v>
      </c>
      <c r="P271" s="121">
        <v>2017</v>
      </c>
      <c r="R271" s="315"/>
    </row>
    <row r="272" spans="1:18" ht="25.5">
      <c r="A272" s="50" t="s">
        <v>91</v>
      </c>
      <c r="B272" s="50">
        <v>1</v>
      </c>
      <c r="C272" s="50" t="s">
        <v>116</v>
      </c>
      <c r="D272" s="50" t="s">
        <v>98</v>
      </c>
      <c r="E272" s="50" t="s">
        <v>121</v>
      </c>
      <c r="F272" s="50" t="s">
        <v>92</v>
      </c>
      <c r="G272" s="50" t="s">
        <v>129</v>
      </c>
      <c r="H272" s="51">
        <v>3</v>
      </c>
      <c r="I272" s="55" t="s">
        <v>317</v>
      </c>
      <c r="J272" s="51" t="s">
        <v>94</v>
      </c>
      <c r="K272" s="246">
        <v>364.5</v>
      </c>
      <c r="L272" s="299">
        <v>750</v>
      </c>
      <c r="M272" s="54">
        <v>1500</v>
      </c>
      <c r="N272" s="54">
        <v>1800</v>
      </c>
      <c r="O272" s="54">
        <f t="shared" si="8"/>
        <v>4414.5</v>
      </c>
      <c r="P272" s="51">
        <v>2017</v>
      </c>
      <c r="R272" s="315">
        <f>K272+L272+M272</f>
        <v>2614.5</v>
      </c>
    </row>
    <row r="273" spans="1:18" ht="38.25" customHeight="1">
      <c r="A273" s="14" t="s">
        <v>91</v>
      </c>
      <c r="B273" s="14">
        <v>1</v>
      </c>
      <c r="C273" s="14">
        <v>2</v>
      </c>
      <c r="D273" s="14">
        <v>1</v>
      </c>
      <c r="E273" s="14">
        <v>3</v>
      </c>
      <c r="F273" s="14">
        <v>0</v>
      </c>
      <c r="G273" s="14">
        <v>6</v>
      </c>
      <c r="H273" s="14"/>
      <c r="I273" s="30" t="s">
        <v>318</v>
      </c>
      <c r="J273" s="14" t="s">
        <v>156</v>
      </c>
      <c r="K273" s="200">
        <v>3</v>
      </c>
      <c r="L273" s="294">
        <v>4</v>
      </c>
      <c r="M273" s="40">
        <v>11</v>
      </c>
      <c r="N273" s="40">
        <v>12</v>
      </c>
      <c r="O273" s="40">
        <f>K273+N273+L273+M273</f>
        <v>30</v>
      </c>
      <c r="P273" s="14">
        <v>2017</v>
      </c>
      <c r="R273" s="315"/>
    </row>
    <row r="274" spans="1:18" ht="18.75" customHeight="1">
      <c r="A274" s="60" t="s">
        <v>91</v>
      </c>
      <c r="B274" s="60">
        <v>1</v>
      </c>
      <c r="C274" s="60">
        <v>2</v>
      </c>
      <c r="D274" s="60">
        <v>1</v>
      </c>
      <c r="E274" s="60">
        <v>3</v>
      </c>
      <c r="F274" s="60">
        <v>0</v>
      </c>
      <c r="G274" s="60">
        <v>7</v>
      </c>
      <c r="H274" s="60">
        <v>3</v>
      </c>
      <c r="I274" s="69" t="s">
        <v>319</v>
      </c>
      <c r="J274" s="60" t="s">
        <v>94</v>
      </c>
      <c r="K274" s="203">
        <v>0</v>
      </c>
      <c r="L274" s="57">
        <v>0</v>
      </c>
      <c r="M274" s="57">
        <v>400</v>
      </c>
      <c r="N274" s="57">
        <v>1000</v>
      </c>
      <c r="O274" s="57">
        <f aca="true" t="shared" si="9" ref="O274:O320">K274+L274+M274+N274</f>
        <v>1400</v>
      </c>
      <c r="P274" s="60">
        <v>2017</v>
      </c>
      <c r="R274" s="315">
        <f>K274+L274+M274</f>
        <v>400</v>
      </c>
    </row>
    <row r="275" spans="1:18" ht="25.5">
      <c r="A275" s="14" t="s">
        <v>91</v>
      </c>
      <c r="B275" s="14">
        <v>1</v>
      </c>
      <c r="C275" s="14">
        <v>2</v>
      </c>
      <c r="D275" s="14">
        <v>1</v>
      </c>
      <c r="E275" s="14">
        <v>3</v>
      </c>
      <c r="F275" s="14">
        <v>0</v>
      </c>
      <c r="G275" s="14">
        <v>7</v>
      </c>
      <c r="H275" s="14"/>
      <c r="I275" s="30" t="s">
        <v>320</v>
      </c>
      <c r="J275" s="14" t="s">
        <v>321</v>
      </c>
      <c r="K275" s="193">
        <v>0</v>
      </c>
      <c r="L275" s="28">
        <v>0</v>
      </c>
      <c r="M275" s="28">
        <v>521.7</v>
      </c>
      <c r="N275" s="28">
        <v>1304.4</v>
      </c>
      <c r="O275" s="28">
        <f t="shared" si="9"/>
        <v>1826.1</v>
      </c>
      <c r="P275" s="14">
        <v>2017</v>
      </c>
      <c r="R275" s="315"/>
    </row>
    <row r="276" spans="1:18" ht="21.75" customHeight="1">
      <c r="A276" s="60" t="s">
        <v>91</v>
      </c>
      <c r="B276" s="60">
        <v>1</v>
      </c>
      <c r="C276" s="60">
        <v>2</v>
      </c>
      <c r="D276" s="60">
        <v>1</v>
      </c>
      <c r="E276" s="60">
        <v>3</v>
      </c>
      <c r="F276" s="60">
        <v>0</v>
      </c>
      <c r="G276" s="60">
        <v>9</v>
      </c>
      <c r="H276" s="60">
        <v>3</v>
      </c>
      <c r="I276" s="91" t="s">
        <v>322</v>
      </c>
      <c r="J276" s="60" t="s">
        <v>94</v>
      </c>
      <c r="K276" s="203">
        <v>0</v>
      </c>
      <c r="L276" s="57">
        <v>3778.9</v>
      </c>
      <c r="M276" s="57">
        <v>0</v>
      </c>
      <c r="N276" s="57">
        <v>0</v>
      </c>
      <c r="O276" s="57">
        <f>K276+L276+M276+N276</f>
        <v>3778.9</v>
      </c>
      <c r="P276" s="60">
        <v>2015</v>
      </c>
      <c r="R276" s="315">
        <f>K276+L276+M276</f>
        <v>3778.9</v>
      </c>
    </row>
    <row r="277" spans="1:18" ht="38.25">
      <c r="A277" s="14" t="s">
        <v>91</v>
      </c>
      <c r="B277" s="14">
        <v>1</v>
      </c>
      <c r="C277" s="14">
        <v>2</v>
      </c>
      <c r="D277" s="14">
        <v>1</v>
      </c>
      <c r="E277" s="14">
        <v>3</v>
      </c>
      <c r="F277" s="14">
        <v>0</v>
      </c>
      <c r="G277" s="14">
        <v>9</v>
      </c>
      <c r="H277" s="33"/>
      <c r="I277" s="122" t="s">
        <v>323</v>
      </c>
      <c r="J277" s="36" t="s">
        <v>156</v>
      </c>
      <c r="K277" s="193">
        <v>0</v>
      </c>
      <c r="L277" s="28">
        <v>496.7</v>
      </c>
      <c r="M277" s="28">
        <v>0</v>
      </c>
      <c r="N277" s="28">
        <v>0</v>
      </c>
      <c r="O277" s="28">
        <f>K277+L277+M277+N277</f>
        <v>496.7</v>
      </c>
      <c r="P277" s="14">
        <v>2015</v>
      </c>
      <c r="R277" s="315"/>
    </row>
    <row r="278" spans="1:18" ht="38.25">
      <c r="A278" s="14" t="s">
        <v>91</v>
      </c>
      <c r="B278" s="14">
        <v>1</v>
      </c>
      <c r="C278" s="14">
        <v>2</v>
      </c>
      <c r="D278" s="14">
        <v>1</v>
      </c>
      <c r="E278" s="14">
        <v>3</v>
      </c>
      <c r="F278" s="14">
        <v>0</v>
      </c>
      <c r="G278" s="14">
        <v>9</v>
      </c>
      <c r="H278" s="33"/>
      <c r="I278" s="122" t="s">
        <v>324</v>
      </c>
      <c r="J278" s="36" t="s">
        <v>156</v>
      </c>
      <c r="K278" s="193">
        <v>0</v>
      </c>
      <c r="L278" s="28">
        <v>37.4</v>
      </c>
      <c r="M278" s="28">
        <v>0</v>
      </c>
      <c r="N278" s="28">
        <v>0</v>
      </c>
      <c r="O278" s="28">
        <f>K278+L278+M278+N278</f>
        <v>37.4</v>
      </c>
      <c r="P278" s="14">
        <v>2015</v>
      </c>
      <c r="R278" s="315"/>
    </row>
    <row r="279" spans="1:18" ht="51">
      <c r="A279" s="50" t="s">
        <v>91</v>
      </c>
      <c r="B279" s="50">
        <v>1</v>
      </c>
      <c r="C279" s="50" t="s">
        <v>116</v>
      </c>
      <c r="D279" s="50" t="s">
        <v>98</v>
      </c>
      <c r="E279" s="50" t="s">
        <v>121</v>
      </c>
      <c r="F279" s="50" t="s">
        <v>98</v>
      </c>
      <c r="G279" s="50" t="s">
        <v>92</v>
      </c>
      <c r="H279" s="123">
        <v>3</v>
      </c>
      <c r="I279" s="288" t="s">
        <v>441</v>
      </c>
      <c r="J279" s="124" t="s">
        <v>94</v>
      </c>
      <c r="K279" s="199">
        <v>3450.1</v>
      </c>
      <c r="L279" s="300">
        <v>2243</v>
      </c>
      <c r="M279" s="53">
        <v>4500</v>
      </c>
      <c r="N279" s="54">
        <v>1400</v>
      </c>
      <c r="O279" s="53">
        <f t="shared" si="9"/>
        <v>11593.1</v>
      </c>
      <c r="P279" s="50">
        <v>2017</v>
      </c>
      <c r="R279" s="315">
        <f>K279+L279+M279</f>
        <v>10193.1</v>
      </c>
    </row>
    <row r="280" spans="1:18" ht="25.5">
      <c r="A280" s="14" t="s">
        <v>91</v>
      </c>
      <c r="B280" s="14">
        <v>1</v>
      </c>
      <c r="C280" s="14">
        <v>2</v>
      </c>
      <c r="D280" s="14">
        <v>1</v>
      </c>
      <c r="E280" s="14">
        <v>3</v>
      </c>
      <c r="F280" s="14">
        <v>1</v>
      </c>
      <c r="G280" s="14">
        <v>0</v>
      </c>
      <c r="H280" s="33"/>
      <c r="I280" s="125" t="s">
        <v>325</v>
      </c>
      <c r="J280" s="36" t="s">
        <v>281</v>
      </c>
      <c r="K280" s="193">
        <v>1385.3</v>
      </c>
      <c r="L280" s="311">
        <v>878.3</v>
      </c>
      <c r="M280" s="28">
        <v>1428.1</v>
      </c>
      <c r="N280" s="28">
        <v>419.2</v>
      </c>
      <c r="O280" s="28">
        <f t="shared" si="9"/>
        <v>4110.9</v>
      </c>
      <c r="P280" s="14">
        <v>2017</v>
      </c>
      <c r="R280" s="315"/>
    </row>
    <row r="281" spans="1:18" ht="25.5">
      <c r="A281" s="60" t="s">
        <v>91</v>
      </c>
      <c r="B281" s="60">
        <v>1</v>
      </c>
      <c r="C281" s="60">
        <v>2</v>
      </c>
      <c r="D281" s="60">
        <v>1</v>
      </c>
      <c r="E281" s="60">
        <v>3</v>
      </c>
      <c r="F281" s="60">
        <v>1</v>
      </c>
      <c r="G281" s="60">
        <v>1</v>
      </c>
      <c r="H281" s="126">
        <v>3</v>
      </c>
      <c r="I281" s="127" t="s">
        <v>326</v>
      </c>
      <c r="J281" s="128" t="s">
        <v>94</v>
      </c>
      <c r="K281" s="203">
        <v>0</v>
      </c>
      <c r="L281" s="300">
        <v>500</v>
      </c>
      <c r="M281" s="57">
        <v>0</v>
      </c>
      <c r="N281" s="57">
        <v>0</v>
      </c>
      <c r="O281" s="57">
        <f t="shared" si="9"/>
        <v>500</v>
      </c>
      <c r="P281" s="60">
        <v>2015</v>
      </c>
      <c r="R281" s="315">
        <f>K281+L281+M281</f>
        <v>500</v>
      </c>
    </row>
    <row r="282" spans="1:18" ht="42" customHeight="1">
      <c r="A282" s="14" t="s">
        <v>91</v>
      </c>
      <c r="B282" s="14">
        <v>1</v>
      </c>
      <c r="C282" s="14">
        <v>2</v>
      </c>
      <c r="D282" s="14">
        <v>1</v>
      </c>
      <c r="E282" s="14">
        <v>3</v>
      </c>
      <c r="F282" s="14">
        <v>1</v>
      </c>
      <c r="G282" s="14">
        <v>1</v>
      </c>
      <c r="H282" s="33"/>
      <c r="I282" s="125" t="s">
        <v>327</v>
      </c>
      <c r="J282" s="36" t="s">
        <v>156</v>
      </c>
      <c r="K282" s="200">
        <v>0</v>
      </c>
      <c r="L282" s="312">
        <v>1</v>
      </c>
      <c r="M282" s="40">
        <v>0</v>
      </c>
      <c r="N282" s="40">
        <v>0</v>
      </c>
      <c r="O282" s="40">
        <f t="shared" si="9"/>
        <v>1</v>
      </c>
      <c r="P282" s="14">
        <v>2015</v>
      </c>
      <c r="R282" s="315"/>
    </row>
    <row r="283" spans="1:18" ht="25.5">
      <c r="A283" s="60" t="s">
        <v>91</v>
      </c>
      <c r="B283" s="60">
        <v>1</v>
      </c>
      <c r="C283" s="60">
        <v>2</v>
      </c>
      <c r="D283" s="60">
        <v>1</v>
      </c>
      <c r="E283" s="60">
        <v>3</v>
      </c>
      <c r="F283" s="60">
        <v>1</v>
      </c>
      <c r="G283" s="60">
        <v>2</v>
      </c>
      <c r="H283" s="126">
        <v>3</v>
      </c>
      <c r="I283" s="129" t="s">
        <v>328</v>
      </c>
      <c r="J283" s="128" t="s">
        <v>94</v>
      </c>
      <c r="K283" s="203">
        <v>0</v>
      </c>
      <c r="L283" s="57">
        <v>7475.7</v>
      </c>
      <c r="M283" s="57">
        <v>7000</v>
      </c>
      <c r="N283" s="57">
        <v>8646.8</v>
      </c>
      <c r="O283" s="57">
        <f>K283+L283+M283+N283</f>
        <v>23122.5</v>
      </c>
      <c r="P283" s="60">
        <v>2017</v>
      </c>
      <c r="R283" s="315">
        <f>K283+L283+M283</f>
        <v>14475.7</v>
      </c>
    </row>
    <row r="284" spans="1:18" ht="30" customHeight="1">
      <c r="A284" s="14" t="s">
        <v>91</v>
      </c>
      <c r="B284" s="14">
        <v>1</v>
      </c>
      <c r="C284" s="14">
        <v>2</v>
      </c>
      <c r="D284" s="14">
        <v>1</v>
      </c>
      <c r="E284" s="14">
        <v>3</v>
      </c>
      <c r="F284" s="14">
        <v>1</v>
      </c>
      <c r="G284" s="14">
        <v>2</v>
      </c>
      <c r="H284" s="33"/>
      <c r="I284" s="99" t="s">
        <v>329</v>
      </c>
      <c r="J284" s="36" t="s">
        <v>156</v>
      </c>
      <c r="K284" s="200">
        <v>0</v>
      </c>
      <c r="L284" s="40">
        <v>3</v>
      </c>
      <c r="M284" s="40">
        <v>2</v>
      </c>
      <c r="N284" s="40">
        <v>3</v>
      </c>
      <c r="O284" s="40">
        <f>K284+L284+M284+N284</f>
        <v>8</v>
      </c>
      <c r="P284" s="14">
        <v>2017</v>
      </c>
      <c r="R284" s="315"/>
    </row>
    <row r="285" spans="1:18" ht="25.5">
      <c r="A285" s="60" t="s">
        <v>91</v>
      </c>
      <c r="B285" s="60">
        <v>1</v>
      </c>
      <c r="C285" s="60">
        <v>2</v>
      </c>
      <c r="D285" s="60">
        <v>1</v>
      </c>
      <c r="E285" s="60">
        <v>3</v>
      </c>
      <c r="F285" s="60">
        <v>1</v>
      </c>
      <c r="G285" s="60">
        <v>3</v>
      </c>
      <c r="H285" s="126">
        <v>3</v>
      </c>
      <c r="I285" s="129" t="s">
        <v>330</v>
      </c>
      <c r="J285" s="128" t="s">
        <v>94</v>
      </c>
      <c r="K285" s="203">
        <v>0</v>
      </c>
      <c r="L285" s="57">
        <v>1900</v>
      </c>
      <c r="M285" s="57">
        <v>12000</v>
      </c>
      <c r="N285" s="57">
        <v>0</v>
      </c>
      <c r="O285" s="57">
        <f>K285+L285+M285+N285</f>
        <v>13900</v>
      </c>
      <c r="P285" s="60">
        <v>2016</v>
      </c>
      <c r="R285" s="315">
        <f>K285+L285+M285</f>
        <v>13900</v>
      </c>
    </row>
    <row r="286" spans="1:18" ht="42" customHeight="1">
      <c r="A286" s="14" t="s">
        <v>91</v>
      </c>
      <c r="B286" s="14">
        <v>1</v>
      </c>
      <c r="C286" s="14">
        <v>2</v>
      </c>
      <c r="D286" s="14">
        <v>1</v>
      </c>
      <c r="E286" s="14">
        <v>3</v>
      </c>
      <c r="F286" s="14">
        <v>1</v>
      </c>
      <c r="G286" s="14">
        <v>3</v>
      </c>
      <c r="H286" s="33"/>
      <c r="I286" s="130" t="s">
        <v>331</v>
      </c>
      <c r="J286" s="36" t="s">
        <v>156</v>
      </c>
      <c r="K286" s="200">
        <v>0</v>
      </c>
      <c r="L286" s="40">
        <v>1</v>
      </c>
      <c r="M286" s="40">
        <v>6</v>
      </c>
      <c r="N286" s="40">
        <v>0</v>
      </c>
      <c r="O286" s="40">
        <f>K286+L286+M286+N286</f>
        <v>7</v>
      </c>
      <c r="P286" s="14">
        <v>2016</v>
      </c>
      <c r="R286" s="315"/>
    </row>
    <row r="287" spans="1:18" ht="25.5">
      <c r="A287" s="131" t="s">
        <v>91</v>
      </c>
      <c r="B287" s="59">
        <v>1</v>
      </c>
      <c r="C287" s="59" t="s">
        <v>116</v>
      </c>
      <c r="D287" s="59" t="s">
        <v>98</v>
      </c>
      <c r="E287" s="59" t="s">
        <v>121</v>
      </c>
      <c r="F287" s="59" t="s">
        <v>98</v>
      </c>
      <c r="G287" s="59" t="s">
        <v>124</v>
      </c>
      <c r="H287" s="126">
        <v>3</v>
      </c>
      <c r="I287" s="127" t="s">
        <v>332</v>
      </c>
      <c r="J287" s="132" t="s">
        <v>94</v>
      </c>
      <c r="K287" s="203">
        <v>0</v>
      </c>
      <c r="L287" s="62">
        <v>150</v>
      </c>
      <c r="M287" s="62">
        <v>300</v>
      </c>
      <c r="N287" s="57">
        <v>460</v>
      </c>
      <c r="O287" s="62">
        <f t="shared" si="9"/>
        <v>910</v>
      </c>
      <c r="P287" s="59">
        <v>2017</v>
      </c>
      <c r="R287" s="315">
        <f>K287+L287+M287</f>
        <v>450</v>
      </c>
    </row>
    <row r="288" spans="1:18" ht="25.5">
      <c r="A288" s="108" t="s">
        <v>91</v>
      </c>
      <c r="B288" s="108">
        <v>1</v>
      </c>
      <c r="C288" s="108">
        <v>2</v>
      </c>
      <c r="D288" s="108">
        <v>1</v>
      </c>
      <c r="E288" s="108">
        <v>3</v>
      </c>
      <c r="F288" s="108">
        <v>1</v>
      </c>
      <c r="G288" s="108">
        <v>4</v>
      </c>
      <c r="H288" s="133"/>
      <c r="I288" s="125" t="s">
        <v>333</v>
      </c>
      <c r="J288" s="134" t="s">
        <v>156</v>
      </c>
      <c r="K288" s="217">
        <v>0</v>
      </c>
      <c r="L288" s="110">
        <v>0</v>
      </c>
      <c r="M288" s="110">
        <v>2</v>
      </c>
      <c r="N288" s="110">
        <v>5</v>
      </c>
      <c r="O288" s="110">
        <f t="shared" si="9"/>
        <v>7</v>
      </c>
      <c r="P288" s="121">
        <v>2017</v>
      </c>
      <c r="R288" s="315"/>
    </row>
    <row r="289" spans="1:63" s="140" customFormat="1" ht="25.5">
      <c r="A289" s="59" t="s">
        <v>91</v>
      </c>
      <c r="B289" s="59">
        <v>1</v>
      </c>
      <c r="C289" s="135">
        <v>2</v>
      </c>
      <c r="D289" s="59">
        <v>1</v>
      </c>
      <c r="E289" s="135">
        <v>3</v>
      </c>
      <c r="F289" s="135">
        <v>1</v>
      </c>
      <c r="G289" s="135">
        <v>5</v>
      </c>
      <c r="H289" s="136">
        <v>3</v>
      </c>
      <c r="I289" s="137" t="s">
        <v>334</v>
      </c>
      <c r="J289" s="136" t="s">
        <v>94</v>
      </c>
      <c r="K289" s="221">
        <v>0</v>
      </c>
      <c r="L289" s="138">
        <v>100</v>
      </c>
      <c r="M289" s="138">
        <v>0</v>
      </c>
      <c r="N289" s="138">
        <v>0</v>
      </c>
      <c r="O289" s="54">
        <f t="shared" si="9"/>
        <v>100</v>
      </c>
      <c r="P289" s="60">
        <v>2015</v>
      </c>
      <c r="Q289" s="139"/>
      <c r="R289" s="315">
        <f>K289+L289+M289</f>
        <v>100</v>
      </c>
      <c r="S289" s="139"/>
      <c r="T289" s="139"/>
      <c r="U289" s="139"/>
      <c r="V289" s="139"/>
      <c r="W289" s="139"/>
      <c r="X289" s="139"/>
      <c r="Y289" s="139"/>
      <c r="Z289" s="139"/>
      <c r="AA289" s="139"/>
      <c r="AB289" s="139"/>
      <c r="AC289" s="139"/>
      <c r="AD289" s="139"/>
      <c r="AE289" s="139"/>
      <c r="AF289" s="139"/>
      <c r="AG289" s="139"/>
      <c r="AH289" s="139"/>
      <c r="AI289" s="139"/>
      <c r="AJ289" s="139"/>
      <c r="AK289" s="139"/>
      <c r="AL289" s="139"/>
      <c r="AM289" s="139"/>
      <c r="AN289" s="139"/>
      <c r="AO289" s="139"/>
      <c r="AP289" s="139"/>
      <c r="AQ289" s="139"/>
      <c r="AR289" s="139"/>
      <c r="AS289" s="139"/>
      <c r="AT289" s="139"/>
      <c r="AU289" s="139"/>
      <c r="AV289" s="139"/>
      <c r="AW289" s="139"/>
      <c r="AX289" s="139"/>
      <c r="AY289" s="139"/>
      <c r="AZ289" s="139"/>
      <c r="BA289" s="139"/>
      <c r="BB289" s="139"/>
      <c r="BC289" s="139"/>
      <c r="BD289" s="139"/>
      <c r="BE289" s="139"/>
      <c r="BF289" s="139"/>
      <c r="BG289" s="139"/>
      <c r="BH289" s="139"/>
      <c r="BI289" s="139"/>
      <c r="BJ289" s="139"/>
      <c r="BK289" s="139"/>
    </row>
    <row r="290" spans="1:63" s="140" customFormat="1" ht="25.5">
      <c r="A290" s="14" t="s">
        <v>91</v>
      </c>
      <c r="B290" s="14">
        <v>1</v>
      </c>
      <c r="C290" s="114">
        <v>2</v>
      </c>
      <c r="D290" s="14">
        <v>1</v>
      </c>
      <c r="E290" s="114">
        <v>3</v>
      </c>
      <c r="F290" s="114">
        <v>1</v>
      </c>
      <c r="G290" s="114">
        <v>5</v>
      </c>
      <c r="H290" s="114"/>
      <c r="I290" s="113" t="s">
        <v>335</v>
      </c>
      <c r="J290" s="114" t="s">
        <v>156</v>
      </c>
      <c r="K290" s="222">
        <v>0</v>
      </c>
      <c r="L290" s="141">
        <v>1</v>
      </c>
      <c r="M290" s="141">
        <v>0</v>
      </c>
      <c r="N290" s="141">
        <v>0</v>
      </c>
      <c r="O290" s="110">
        <f t="shared" si="9"/>
        <v>1</v>
      </c>
      <c r="P290" s="14">
        <v>2015</v>
      </c>
      <c r="Q290" s="139"/>
      <c r="R290" s="315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/>
      <c r="AE290" s="139"/>
      <c r="AF290" s="139"/>
      <c r="AG290" s="139"/>
      <c r="AH290" s="139"/>
      <c r="AI290" s="139"/>
      <c r="AJ290" s="139"/>
      <c r="AK290" s="139"/>
      <c r="AL290" s="139"/>
      <c r="AM290" s="139"/>
      <c r="AN290" s="139"/>
      <c r="AO290" s="139"/>
      <c r="AP290" s="139"/>
      <c r="AQ290" s="139"/>
      <c r="AR290" s="139"/>
      <c r="AS290" s="139"/>
      <c r="AT290" s="139"/>
      <c r="AU290" s="139"/>
      <c r="AV290" s="139"/>
      <c r="AW290" s="139"/>
      <c r="AX290" s="139"/>
      <c r="AY290" s="139"/>
      <c r="AZ290" s="139"/>
      <c r="BA290" s="139"/>
      <c r="BB290" s="139"/>
      <c r="BC290" s="139"/>
      <c r="BD290" s="139"/>
      <c r="BE290" s="139"/>
      <c r="BF290" s="139"/>
      <c r="BG290" s="139"/>
      <c r="BH290" s="139"/>
      <c r="BI290" s="139"/>
      <c r="BJ290" s="139"/>
      <c r="BK290" s="139"/>
    </row>
    <row r="291" spans="1:18" ht="38.25">
      <c r="A291" s="50" t="s">
        <v>91</v>
      </c>
      <c r="B291" s="50">
        <v>1</v>
      </c>
      <c r="C291" s="50" t="s">
        <v>116</v>
      </c>
      <c r="D291" s="50" t="s">
        <v>98</v>
      </c>
      <c r="E291" s="50" t="s">
        <v>121</v>
      </c>
      <c r="F291" s="50" t="s">
        <v>98</v>
      </c>
      <c r="G291" s="50" t="s">
        <v>127</v>
      </c>
      <c r="H291" s="51">
        <v>3</v>
      </c>
      <c r="I291" s="288" t="s">
        <v>442</v>
      </c>
      <c r="J291" s="51" t="s">
        <v>94</v>
      </c>
      <c r="K291" s="246">
        <v>105</v>
      </c>
      <c r="L291" s="53">
        <v>0</v>
      </c>
      <c r="M291" s="53">
        <v>157.5</v>
      </c>
      <c r="N291" s="54">
        <v>165.5</v>
      </c>
      <c r="O291" s="53">
        <f t="shared" si="9"/>
        <v>428</v>
      </c>
      <c r="P291" s="59">
        <v>2017</v>
      </c>
      <c r="R291" s="315">
        <f>K291+L291+M291</f>
        <v>262.5</v>
      </c>
    </row>
    <row r="292" spans="1:18" ht="38.25">
      <c r="A292" s="14" t="s">
        <v>91</v>
      </c>
      <c r="B292" s="14">
        <v>1</v>
      </c>
      <c r="C292" s="14">
        <v>2</v>
      </c>
      <c r="D292" s="14">
        <v>1</v>
      </c>
      <c r="E292" s="14">
        <v>3</v>
      </c>
      <c r="F292" s="14">
        <v>1</v>
      </c>
      <c r="G292" s="14">
        <v>7</v>
      </c>
      <c r="H292" s="14"/>
      <c r="I292" s="30" t="s">
        <v>336</v>
      </c>
      <c r="J292" s="14" t="s">
        <v>156</v>
      </c>
      <c r="K292" s="200">
        <v>7</v>
      </c>
      <c r="L292" s="40">
        <v>0</v>
      </c>
      <c r="M292" s="40">
        <v>7</v>
      </c>
      <c r="N292" s="40">
        <v>6</v>
      </c>
      <c r="O292" s="40">
        <f t="shared" si="9"/>
        <v>20</v>
      </c>
      <c r="P292" s="14">
        <v>2017</v>
      </c>
      <c r="R292" s="315"/>
    </row>
    <row r="293" spans="1:18" ht="38.25">
      <c r="A293" s="50" t="s">
        <v>91</v>
      </c>
      <c r="B293" s="50">
        <v>1</v>
      </c>
      <c r="C293" s="50" t="s">
        <v>116</v>
      </c>
      <c r="D293" s="50" t="s">
        <v>98</v>
      </c>
      <c r="E293" s="50" t="s">
        <v>121</v>
      </c>
      <c r="F293" s="50" t="s">
        <v>98</v>
      </c>
      <c r="G293" s="50" t="s">
        <v>128</v>
      </c>
      <c r="H293" s="60">
        <v>3</v>
      </c>
      <c r="I293" s="52" t="s">
        <v>337</v>
      </c>
      <c r="J293" s="50" t="s">
        <v>94</v>
      </c>
      <c r="K293" s="246">
        <v>500</v>
      </c>
      <c r="L293" s="53">
        <v>360</v>
      </c>
      <c r="M293" s="53">
        <v>2500</v>
      </c>
      <c r="N293" s="54">
        <v>4653.5</v>
      </c>
      <c r="O293" s="53">
        <f t="shared" si="9"/>
        <v>8013.5</v>
      </c>
      <c r="P293" s="59">
        <v>2017</v>
      </c>
      <c r="R293" s="315">
        <f>K293+L293+M293</f>
        <v>3360</v>
      </c>
    </row>
    <row r="294" spans="1:18" ht="51">
      <c r="A294" s="14" t="s">
        <v>91</v>
      </c>
      <c r="B294" s="14">
        <v>1</v>
      </c>
      <c r="C294" s="14">
        <v>2</v>
      </c>
      <c r="D294" s="14">
        <v>1</v>
      </c>
      <c r="E294" s="14">
        <v>3</v>
      </c>
      <c r="F294" s="14">
        <v>1</v>
      </c>
      <c r="G294" s="14">
        <v>8</v>
      </c>
      <c r="H294" s="14"/>
      <c r="I294" s="30" t="s">
        <v>338</v>
      </c>
      <c r="J294" s="14" t="s">
        <v>156</v>
      </c>
      <c r="K294" s="200">
        <v>3</v>
      </c>
      <c r="L294" s="40">
        <v>1</v>
      </c>
      <c r="M294" s="40">
        <v>7</v>
      </c>
      <c r="N294" s="40">
        <v>6</v>
      </c>
      <c r="O294" s="40">
        <f t="shared" si="9"/>
        <v>17</v>
      </c>
      <c r="P294" s="14">
        <v>2017</v>
      </c>
      <c r="R294" s="315"/>
    </row>
    <row r="295" spans="1:18" ht="51">
      <c r="A295" s="14" t="s">
        <v>91</v>
      </c>
      <c r="B295" s="14">
        <v>1</v>
      </c>
      <c r="C295" s="14">
        <v>2</v>
      </c>
      <c r="D295" s="14">
        <v>1</v>
      </c>
      <c r="E295" s="14">
        <v>3</v>
      </c>
      <c r="F295" s="14">
        <v>1</v>
      </c>
      <c r="G295" s="14">
        <v>8</v>
      </c>
      <c r="H295" s="14"/>
      <c r="I295" s="30" t="s">
        <v>339</v>
      </c>
      <c r="J295" s="14" t="s">
        <v>156</v>
      </c>
      <c r="K295" s="200">
        <v>2</v>
      </c>
      <c r="L295" s="40">
        <v>1</v>
      </c>
      <c r="M295" s="40">
        <v>15</v>
      </c>
      <c r="N295" s="40">
        <v>20</v>
      </c>
      <c r="O295" s="40">
        <f t="shared" si="9"/>
        <v>38</v>
      </c>
      <c r="P295" s="14">
        <v>2017</v>
      </c>
      <c r="R295" s="315"/>
    </row>
    <row r="296" spans="1:18" ht="38.25">
      <c r="A296" s="50" t="s">
        <v>91</v>
      </c>
      <c r="B296" s="50">
        <v>1</v>
      </c>
      <c r="C296" s="50" t="s">
        <v>116</v>
      </c>
      <c r="D296" s="50" t="s">
        <v>98</v>
      </c>
      <c r="E296" s="50" t="s">
        <v>121</v>
      </c>
      <c r="F296" s="50" t="s">
        <v>98</v>
      </c>
      <c r="G296" s="50" t="s">
        <v>208</v>
      </c>
      <c r="H296" s="51">
        <v>3</v>
      </c>
      <c r="I296" s="52" t="s">
        <v>340</v>
      </c>
      <c r="J296" s="50" t="s">
        <v>94</v>
      </c>
      <c r="K296" s="246">
        <v>610</v>
      </c>
      <c r="L296" s="53">
        <v>0</v>
      </c>
      <c r="M296" s="53">
        <v>2000</v>
      </c>
      <c r="N296" s="54">
        <v>4032</v>
      </c>
      <c r="O296" s="53">
        <f t="shared" si="9"/>
        <v>6642</v>
      </c>
      <c r="P296" s="50">
        <v>2017</v>
      </c>
      <c r="R296" s="315">
        <f>K296+L296+M296</f>
        <v>2610</v>
      </c>
    </row>
    <row r="297" spans="1:18" ht="63.75">
      <c r="A297" s="14" t="s">
        <v>91</v>
      </c>
      <c r="B297" s="14">
        <v>1</v>
      </c>
      <c r="C297" s="14">
        <v>2</v>
      </c>
      <c r="D297" s="14">
        <v>1</v>
      </c>
      <c r="E297" s="14">
        <v>3</v>
      </c>
      <c r="F297" s="14">
        <v>1</v>
      </c>
      <c r="G297" s="14">
        <v>9</v>
      </c>
      <c r="H297" s="14"/>
      <c r="I297" s="30" t="s">
        <v>341</v>
      </c>
      <c r="J297" s="14" t="s">
        <v>156</v>
      </c>
      <c r="K297" s="200">
        <v>4</v>
      </c>
      <c r="L297" s="40">
        <v>0</v>
      </c>
      <c r="M297" s="40">
        <v>10</v>
      </c>
      <c r="N297" s="40">
        <v>19</v>
      </c>
      <c r="O297" s="40">
        <f t="shared" si="9"/>
        <v>33</v>
      </c>
      <c r="P297" s="14">
        <v>2017</v>
      </c>
      <c r="R297" s="315"/>
    </row>
    <row r="298" spans="1:18" ht="19.5" customHeight="1">
      <c r="A298" s="50" t="s">
        <v>91</v>
      </c>
      <c r="B298" s="50">
        <v>1</v>
      </c>
      <c r="C298" s="50" t="s">
        <v>116</v>
      </c>
      <c r="D298" s="50" t="s">
        <v>98</v>
      </c>
      <c r="E298" s="50" t="s">
        <v>121</v>
      </c>
      <c r="F298" s="50" t="s">
        <v>116</v>
      </c>
      <c r="G298" s="50" t="s">
        <v>92</v>
      </c>
      <c r="H298" s="51">
        <v>3</v>
      </c>
      <c r="I298" s="55" t="s">
        <v>342</v>
      </c>
      <c r="J298" s="51" t="s">
        <v>94</v>
      </c>
      <c r="K298" s="246">
        <v>1050</v>
      </c>
      <c r="L298" s="53">
        <v>365</v>
      </c>
      <c r="M298" s="53">
        <v>2503.2</v>
      </c>
      <c r="N298" s="54">
        <v>3600</v>
      </c>
      <c r="O298" s="53">
        <f t="shared" si="9"/>
        <v>7518.2</v>
      </c>
      <c r="P298" s="50">
        <v>2017</v>
      </c>
      <c r="R298" s="315">
        <f>K298+L298+M298</f>
        <v>3918.2</v>
      </c>
    </row>
    <row r="299" spans="1:18" ht="25.5">
      <c r="A299" s="14" t="s">
        <v>91</v>
      </c>
      <c r="B299" s="14">
        <v>1</v>
      </c>
      <c r="C299" s="14">
        <v>2</v>
      </c>
      <c r="D299" s="14">
        <v>1</v>
      </c>
      <c r="E299" s="14">
        <v>3</v>
      </c>
      <c r="F299" s="14">
        <v>2</v>
      </c>
      <c r="G299" s="14">
        <v>0</v>
      </c>
      <c r="H299" s="14"/>
      <c r="I299" s="30" t="s">
        <v>343</v>
      </c>
      <c r="J299" s="14" t="s">
        <v>156</v>
      </c>
      <c r="K299" s="200">
        <v>7</v>
      </c>
      <c r="L299" s="40">
        <v>2</v>
      </c>
      <c r="M299" s="40">
        <v>10</v>
      </c>
      <c r="N299" s="40">
        <v>12</v>
      </c>
      <c r="O299" s="40">
        <f>K299+L299+M299+N299</f>
        <v>31</v>
      </c>
      <c r="P299" s="14">
        <v>2017</v>
      </c>
      <c r="R299" s="315"/>
    </row>
    <row r="300" spans="1:18" ht="24.75" customHeight="1">
      <c r="A300" s="51" t="s">
        <v>91</v>
      </c>
      <c r="B300" s="51">
        <v>1</v>
      </c>
      <c r="C300" s="51" t="s">
        <v>116</v>
      </c>
      <c r="D300" s="51" t="s">
        <v>98</v>
      </c>
      <c r="E300" s="51" t="s">
        <v>121</v>
      </c>
      <c r="F300" s="51" t="s">
        <v>116</v>
      </c>
      <c r="G300" s="51">
        <v>2</v>
      </c>
      <c r="H300" s="51">
        <v>3</v>
      </c>
      <c r="I300" s="69" t="s">
        <v>344</v>
      </c>
      <c r="J300" s="60" t="s">
        <v>94</v>
      </c>
      <c r="K300" s="203">
        <v>0</v>
      </c>
      <c r="L300" s="57">
        <v>0</v>
      </c>
      <c r="M300" s="57">
        <v>1000</v>
      </c>
      <c r="N300" s="57">
        <v>2930.5</v>
      </c>
      <c r="O300" s="54">
        <f t="shared" si="9"/>
        <v>3930.5</v>
      </c>
      <c r="P300" s="60">
        <v>2017</v>
      </c>
      <c r="R300" s="315">
        <f>K300+L300+M300</f>
        <v>1000</v>
      </c>
    </row>
    <row r="301" spans="1:18" ht="51" customHeight="1">
      <c r="A301" s="14" t="s">
        <v>91</v>
      </c>
      <c r="B301" s="14">
        <v>1</v>
      </c>
      <c r="C301" s="14" t="s">
        <v>116</v>
      </c>
      <c r="D301" s="14" t="s">
        <v>98</v>
      </c>
      <c r="E301" s="14" t="s">
        <v>121</v>
      </c>
      <c r="F301" s="14" t="s">
        <v>116</v>
      </c>
      <c r="G301" s="14">
        <v>2</v>
      </c>
      <c r="H301" s="14"/>
      <c r="I301" s="30" t="s">
        <v>345</v>
      </c>
      <c r="J301" s="14" t="s">
        <v>156</v>
      </c>
      <c r="K301" s="200">
        <v>0</v>
      </c>
      <c r="L301" s="40">
        <v>0</v>
      </c>
      <c r="M301" s="40">
        <v>4</v>
      </c>
      <c r="N301" s="40">
        <v>11</v>
      </c>
      <c r="O301" s="40">
        <f t="shared" si="9"/>
        <v>15</v>
      </c>
      <c r="P301" s="14">
        <v>2017</v>
      </c>
      <c r="R301" s="315"/>
    </row>
    <row r="302" spans="1:18" ht="23.25" customHeight="1">
      <c r="A302" s="51" t="s">
        <v>91</v>
      </c>
      <c r="B302" s="51">
        <v>1</v>
      </c>
      <c r="C302" s="51" t="s">
        <v>116</v>
      </c>
      <c r="D302" s="51" t="s">
        <v>98</v>
      </c>
      <c r="E302" s="51" t="s">
        <v>121</v>
      </c>
      <c r="F302" s="51" t="s">
        <v>116</v>
      </c>
      <c r="G302" s="51">
        <v>3</v>
      </c>
      <c r="H302" s="51">
        <v>3</v>
      </c>
      <c r="I302" s="69" t="s">
        <v>346</v>
      </c>
      <c r="J302" s="60" t="s">
        <v>94</v>
      </c>
      <c r="K302" s="246">
        <v>405.1</v>
      </c>
      <c r="L302" s="57">
        <v>200</v>
      </c>
      <c r="M302" s="57">
        <v>2700</v>
      </c>
      <c r="N302" s="57">
        <v>7650</v>
      </c>
      <c r="O302" s="54">
        <f t="shared" si="9"/>
        <v>10955.1</v>
      </c>
      <c r="P302" s="60">
        <v>2017</v>
      </c>
      <c r="R302" s="315">
        <f>K302+L302+M302</f>
        <v>3305.1</v>
      </c>
    </row>
    <row r="303" spans="1:18" ht="39" customHeight="1">
      <c r="A303" s="14" t="s">
        <v>91</v>
      </c>
      <c r="B303" s="14">
        <v>1</v>
      </c>
      <c r="C303" s="14" t="s">
        <v>116</v>
      </c>
      <c r="D303" s="14" t="s">
        <v>98</v>
      </c>
      <c r="E303" s="14" t="s">
        <v>121</v>
      </c>
      <c r="F303" s="14" t="s">
        <v>116</v>
      </c>
      <c r="G303" s="14">
        <v>3</v>
      </c>
      <c r="H303" s="14"/>
      <c r="I303" s="30" t="s">
        <v>347</v>
      </c>
      <c r="J303" s="14" t="s">
        <v>156</v>
      </c>
      <c r="K303" s="213">
        <v>2</v>
      </c>
      <c r="L303" s="88">
        <v>1</v>
      </c>
      <c r="M303" s="88">
        <v>7</v>
      </c>
      <c r="N303" s="88">
        <v>20</v>
      </c>
      <c r="O303" s="88">
        <f t="shared" si="9"/>
        <v>30</v>
      </c>
      <c r="P303" s="14">
        <v>2017</v>
      </c>
      <c r="R303" s="315"/>
    </row>
    <row r="304" spans="1:18" ht="20.25" customHeight="1">
      <c r="A304" s="51" t="s">
        <v>91</v>
      </c>
      <c r="B304" s="51">
        <v>1</v>
      </c>
      <c r="C304" s="51" t="s">
        <v>116</v>
      </c>
      <c r="D304" s="51" t="s">
        <v>98</v>
      </c>
      <c r="E304" s="51" t="s">
        <v>121</v>
      </c>
      <c r="F304" s="51" t="s">
        <v>116</v>
      </c>
      <c r="G304" s="51">
        <v>4</v>
      </c>
      <c r="H304" s="51">
        <v>3</v>
      </c>
      <c r="I304" s="69" t="s">
        <v>348</v>
      </c>
      <c r="J304" s="60" t="s">
        <v>94</v>
      </c>
      <c r="K304" s="203">
        <v>0</v>
      </c>
      <c r="L304" s="57">
        <v>0</v>
      </c>
      <c r="M304" s="57">
        <v>2500</v>
      </c>
      <c r="N304" s="57">
        <v>6995.5</v>
      </c>
      <c r="O304" s="54">
        <f t="shared" si="9"/>
        <v>9495.5</v>
      </c>
      <c r="P304" s="60">
        <v>2017</v>
      </c>
      <c r="R304" s="315">
        <f>K304+L304+M304</f>
        <v>2500</v>
      </c>
    </row>
    <row r="305" spans="1:18" ht="39.75" customHeight="1">
      <c r="A305" s="14" t="s">
        <v>91</v>
      </c>
      <c r="B305" s="14">
        <v>1</v>
      </c>
      <c r="C305" s="14" t="s">
        <v>116</v>
      </c>
      <c r="D305" s="14" t="s">
        <v>98</v>
      </c>
      <c r="E305" s="14" t="s">
        <v>121</v>
      </c>
      <c r="F305" s="14" t="s">
        <v>116</v>
      </c>
      <c r="G305" s="14">
        <v>4</v>
      </c>
      <c r="H305" s="14"/>
      <c r="I305" s="30" t="s">
        <v>349</v>
      </c>
      <c r="J305" s="14" t="s">
        <v>156</v>
      </c>
      <c r="K305" s="200">
        <v>0</v>
      </c>
      <c r="L305" s="40">
        <v>0</v>
      </c>
      <c r="M305" s="40">
        <v>9</v>
      </c>
      <c r="N305" s="40">
        <v>24</v>
      </c>
      <c r="O305" s="40">
        <f t="shared" si="9"/>
        <v>33</v>
      </c>
      <c r="P305" s="14">
        <v>2017</v>
      </c>
      <c r="R305" s="315"/>
    </row>
    <row r="306" spans="1:18" ht="24" customHeight="1">
      <c r="A306" s="50" t="s">
        <v>91</v>
      </c>
      <c r="B306" s="50">
        <v>1</v>
      </c>
      <c r="C306" s="50" t="s">
        <v>116</v>
      </c>
      <c r="D306" s="50" t="s">
        <v>98</v>
      </c>
      <c r="E306" s="50" t="s">
        <v>121</v>
      </c>
      <c r="F306" s="50" t="s">
        <v>116</v>
      </c>
      <c r="G306" s="50" t="s">
        <v>130</v>
      </c>
      <c r="H306" s="51">
        <v>3</v>
      </c>
      <c r="I306" s="55" t="s">
        <v>350</v>
      </c>
      <c r="J306" s="51" t="s">
        <v>94</v>
      </c>
      <c r="K306" s="246">
        <v>400</v>
      </c>
      <c r="L306" s="54">
        <v>169.1</v>
      </c>
      <c r="M306" s="54">
        <v>2300</v>
      </c>
      <c r="N306" s="54">
        <v>10595.5</v>
      </c>
      <c r="O306" s="53">
        <f t="shared" si="9"/>
        <v>13464.6</v>
      </c>
      <c r="P306" s="50">
        <v>2017</v>
      </c>
      <c r="R306" s="315">
        <f>K306+L306+M306</f>
        <v>2869.1</v>
      </c>
    </row>
    <row r="307" spans="1:18" ht="38.25">
      <c r="A307" s="14" t="s">
        <v>91</v>
      </c>
      <c r="B307" s="14">
        <v>1</v>
      </c>
      <c r="C307" s="14">
        <v>2</v>
      </c>
      <c r="D307" s="14">
        <v>1</v>
      </c>
      <c r="E307" s="14">
        <v>3</v>
      </c>
      <c r="F307" s="14">
        <v>2</v>
      </c>
      <c r="G307" s="14">
        <v>5</v>
      </c>
      <c r="H307" s="14"/>
      <c r="I307" s="30" t="s">
        <v>351</v>
      </c>
      <c r="J307" s="14" t="s">
        <v>156</v>
      </c>
      <c r="K307" s="200">
        <v>2</v>
      </c>
      <c r="L307" s="40">
        <v>1</v>
      </c>
      <c r="M307" s="40">
        <v>13</v>
      </c>
      <c r="N307" s="40">
        <v>26</v>
      </c>
      <c r="O307" s="40">
        <f t="shared" si="9"/>
        <v>42</v>
      </c>
      <c r="P307" s="14">
        <v>2017</v>
      </c>
      <c r="R307" s="315"/>
    </row>
    <row r="308" spans="1:18" ht="25.5">
      <c r="A308" s="50" t="s">
        <v>91</v>
      </c>
      <c r="B308" s="50">
        <v>1</v>
      </c>
      <c r="C308" s="50" t="s">
        <v>116</v>
      </c>
      <c r="D308" s="50" t="s">
        <v>98</v>
      </c>
      <c r="E308" s="50" t="s">
        <v>121</v>
      </c>
      <c r="F308" s="50" t="s">
        <v>116</v>
      </c>
      <c r="G308" s="50" t="s">
        <v>129</v>
      </c>
      <c r="H308" s="51">
        <v>3</v>
      </c>
      <c r="I308" s="52" t="s">
        <v>352</v>
      </c>
      <c r="J308" s="50" t="s">
        <v>94</v>
      </c>
      <c r="K308" s="246">
        <v>717</v>
      </c>
      <c r="L308" s="53">
        <v>200</v>
      </c>
      <c r="M308" s="53">
        <v>3000</v>
      </c>
      <c r="N308" s="54">
        <v>4512.5</v>
      </c>
      <c r="O308" s="53">
        <f t="shared" si="9"/>
        <v>8429.5</v>
      </c>
      <c r="P308" s="50">
        <v>2017</v>
      </c>
      <c r="R308" s="315">
        <f>K308+L308+M308</f>
        <v>3917</v>
      </c>
    </row>
    <row r="309" spans="1:18" ht="51">
      <c r="A309" s="108" t="s">
        <v>91</v>
      </c>
      <c r="B309" s="108">
        <v>1</v>
      </c>
      <c r="C309" s="108">
        <v>2</v>
      </c>
      <c r="D309" s="108">
        <v>1</v>
      </c>
      <c r="E309" s="108">
        <v>3</v>
      </c>
      <c r="F309" s="108">
        <v>2</v>
      </c>
      <c r="G309" s="108">
        <v>6</v>
      </c>
      <c r="H309" s="108"/>
      <c r="I309" s="109" t="s">
        <v>353</v>
      </c>
      <c r="J309" s="108" t="s">
        <v>156</v>
      </c>
      <c r="K309" s="223">
        <v>2</v>
      </c>
      <c r="L309" s="110">
        <v>1</v>
      </c>
      <c r="M309" s="110">
        <v>14</v>
      </c>
      <c r="N309" s="110">
        <v>14</v>
      </c>
      <c r="O309" s="40">
        <f t="shared" si="9"/>
        <v>31</v>
      </c>
      <c r="P309" s="121">
        <v>2017</v>
      </c>
      <c r="R309" s="315"/>
    </row>
    <row r="310" spans="1:18" ht="38.25">
      <c r="A310" s="14" t="s">
        <v>91</v>
      </c>
      <c r="B310" s="14">
        <v>1</v>
      </c>
      <c r="C310" s="14">
        <v>2</v>
      </c>
      <c r="D310" s="14">
        <v>1</v>
      </c>
      <c r="E310" s="14">
        <v>3</v>
      </c>
      <c r="F310" s="14">
        <v>2</v>
      </c>
      <c r="G310" s="14">
        <v>6</v>
      </c>
      <c r="H310" s="14"/>
      <c r="I310" s="30" t="s">
        <v>354</v>
      </c>
      <c r="J310" s="14" t="s">
        <v>156</v>
      </c>
      <c r="K310" s="224">
        <v>1</v>
      </c>
      <c r="L310" s="40">
        <v>0</v>
      </c>
      <c r="M310" s="40">
        <v>3</v>
      </c>
      <c r="N310" s="40">
        <v>1</v>
      </c>
      <c r="O310" s="40">
        <f t="shared" si="9"/>
        <v>5</v>
      </c>
      <c r="P310" s="14">
        <v>2017</v>
      </c>
      <c r="R310" s="315"/>
    </row>
    <row r="311" spans="1:18" ht="63.75">
      <c r="A311" s="50" t="s">
        <v>91</v>
      </c>
      <c r="B311" s="50">
        <v>1</v>
      </c>
      <c r="C311" s="50" t="s">
        <v>116</v>
      </c>
      <c r="D311" s="50" t="s">
        <v>98</v>
      </c>
      <c r="E311" s="50" t="s">
        <v>121</v>
      </c>
      <c r="F311" s="50" t="s">
        <v>116</v>
      </c>
      <c r="G311" s="50" t="s">
        <v>127</v>
      </c>
      <c r="H311" s="51">
        <v>3</v>
      </c>
      <c r="I311" s="274" t="s">
        <v>462</v>
      </c>
      <c r="J311" s="51" t="s">
        <v>94</v>
      </c>
      <c r="K311" s="246">
        <v>120</v>
      </c>
      <c r="L311" s="54">
        <v>130</v>
      </c>
      <c r="M311" s="54">
        <v>625</v>
      </c>
      <c r="N311" s="54">
        <v>1569.5</v>
      </c>
      <c r="O311" s="53">
        <f t="shared" si="9"/>
        <v>2444.5</v>
      </c>
      <c r="P311" s="50">
        <v>2017</v>
      </c>
      <c r="R311" s="315">
        <f>K311+L311+M311</f>
        <v>875</v>
      </c>
    </row>
    <row r="312" spans="1:18" ht="38.25">
      <c r="A312" s="14" t="s">
        <v>91</v>
      </c>
      <c r="B312" s="14">
        <v>1</v>
      </c>
      <c r="C312" s="14">
        <v>2</v>
      </c>
      <c r="D312" s="14">
        <v>1</v>
      </c>
      <c r="E312" s="14">
        <v>3</v>
      </c>
      <c r="F312" s="14">
        <v>2</v>
      </c>
      <c r="G312" s="14">
        <v>7</v>
      </c>
      <c r="H312" s="14"/>
      <c r="I312" s="30" t="s">
        <v>355</v>
      </c>
      <c r="J312" s="14" t="s">
        <v>156</v>
      </c>
      <c r="K312" s="200">
        <v>8</v>
      </c>
      <c r="L312" s="40">
        <v>5</v>
      </c>
      <c r="M312" s="40">
        <v>20</v>
      </c>
      <c r="N312" s="40">
        <v>15</v>
      </c>
      <c r="O312" s="40">
        <f t="shared" si="9"/>
        <v>48</v>
      </c>
      <c r="P312" s="14">
        <v>2017</v>
      </c>
      <c r="R312" s="315"/>
    </row>
    <row r="313" spans="1:18" ht="38.25">
      <c r="A313" s="14" t="s">
        <v>91</v>
      </c>
      <c r="B313" s="14">
        <v>1</v>
      </c>
      <c r="C313" s="14">
        <v>2</v>
      </c>
      <c r="D313" s="14">
        <v>1</v>
      </c>
      <c r="E313" s="14">
        <v>3</v>
      </c>
      <c r="F313" s="14">
        <v>2</v>
      </c>
      <c r="G313" s="14">
        <v>7</v>
      </c>
      <c r="H313" s="14"/>
      <c r="I313" s="30" t="s">
        <v>356</v>
      </c>
      <c r="J313" s="14" t="s">
        <v>156</v>
      </c>
      <c r="K313" s="200">
        <v>6</v>
      </c>
      <c r="L313" s="40">
        <v>5</v>
      </c>
      <c r="M313" s="40">
        <v>20</v>
      </c>
      <c r="N313" s="40">
        <v>15</v>
      </c>
      <c r="O313" s="40">
        <f t="shared" si="9"/>
        <v>46</v>
      </c>
      <c r="P313" s="14">
        <v>2017</v>
      </c>
      <c r="R313" s="315"/>
    </row>
    <row r="314" spans="1:18" ht="63.75">
      <c r="A314" s="77" t="s">
        <v>91</v>
      </c>
      <c r="B314" s="77">
        <v>1</v>
      </c>
      <c r="C314" s="77">
        <v>2</v>
      </c>
      <c r="D314" s="77">
        <v>1</v>
      </c>
      <c r="E314" s="77">
        <v>3</v>
      </c>
      <c r="F314" s="77">
        <v>2</v>
      </c>
      <c r="G314" s="77">
        <v>9</v>
      </c>
      <c r="H314" s="77"/>
      <c r="I314" s="78" t="s">
        <v>357</v>
      </c>
      <c r="J314" s="77" t="s">
        <v>113</v>
      </c>
      <c r="K314" s="209" t="s">
        <v>247</v>
      </c>
      <c r="L314" s="79" t="s">
        <v>114</v>
      </c>
      <c r="M314" s="79" t="s">
        <v>114</v>
      </c>
      <c r="N314" s="79" t="s">
        <v>114</v>
      </c>
      <c r="O314" s="79" t="s">
        <v>114</v>
      </c>
      <c r="P314" s="77">
        <v>2017</v>
      </c>
      <c r="R314" s="315"/>
    </row>
    <row r="315" spans="1:18" ht="25.5">
      <c r="A315" s="80" t="s">
        <v>91</v>
      </c>
      <c r="B315" s="80">
        <v>1</v>
      </c>
      <c r="C315" s="80">
        <v>2</v>
      </c>
      <c r="D315" s="80">
        <v>1</v>
      </c>
      <c r="E315" s="80">
        <v>3</v>
      </c>
      <c r="F315" s="80">
        <v>2</v>
      </c>
      <c r="G315" s="80">
        <v>9</v>
      </c>
      <c r="H315" s="80"/>
      <c r="I315" s="76" t="s">
        <v>277</v>
      </c>
      <c r="J315" s="80" t="s">
        <v>156</v>
      </c>
      <c r="K315" s="210">
        <v>0</v>
      </c>
      <c r="L315" s="81">
        <v>1</v>
      </c>
      <c r="M315" s="81">
        <v>1</v>
      </c>
      <c r="N315" s="81">
        <v>1</v>
      </c>
      <c r="O315" s="81">
        <v>3</v>
      </c>
      <c r="P315" s="80">
        <v>2017</v>
      </c>
      <c r="R315" s="315"/>
    </row>
    <row r="316" spans="1:65" ht="36" customHeight="1">
      <c r="A316" s="50" t="s">
        <v>91</v>
      </c>
      <c r="B316" s="50">
        <v>1</v>
      </c>
      <c r="C316" s="50" t="s">
        <v>116</v>
      </c>
      <c r="D316" s="50">
        <v>7</v>
      </c>
      <c r="E316" s="50">
        <v>1</v>
      </c>
      <c r="F316" s="50">
        <v>4</v>
      </c>
      <c r="G316" s="50">
        <v>0</v>
      </c>
      <c r="H316" s="50">
        <v>2</v>
      </c>
      <c r="I316" s="61" t="s">
        <v>142</v>
      </c>
      <c r="J316" s="50" t="s">
        <v>94</v>
      </c>
      <c r="K316" s="246">
        <v>1997.6</v>
      </c>
      <c r="L316" s="53">
        <v>0</v>
      </c>
      <c r="M316" s="53">
        <v>0</v>
      </c>
      <c r="N316" s="53">
        <v>0</v>
      </c>
      <c r="O316" s="53">
        <f t="shared" si="9"/>
        <v>1997.6</v>
      </c>
      <c r="P316" s="65">
        <v>2014</v>
      </c>
      <c r="R316" s="315">
        <f>K316+L316+M316</f>
        <v>1997.6</v>
      </c>
      <c r="BL316" s="3"/>
      <c r="BM316" s="3"/>
    </row>
    <row r="317" spans="1:65" ht="38.25">
      <c r="A317" s="14" t="s">
        <v>91</v>
      </c>
      <c r="B317" s="14">
        <v>1</v>
      </c>
      <c r="C317" s="14" t="s">
        <v>116</v>
      </c>
      <c r="D317" s="14">
        <v>7</v>
      </c>
      <c r="E317" s="14">
        <v>1</v>
      </c>
      <c r="F317" s="14">
        <v>4</v>
      </c>
      <c r="G317" s="14">
        <v>0</v>
      </c>
      <c r="H317" s="14"/>
      <c r="I317" s="30" t="s">
        <v>358</v>
      </c>
      <c r="J317" s="14" t="s">
        <v>94</v>
      </c>
      <c r="K317" s="193">
        <f>K316</f>
        <v>1997.6</v>
      </c>
      <c r="L317" s="28">
        <f>L316</f>
        <v>0</v>
      </c>
      <c r="M317" s="28">
        <f>M316</f>
        <v>0</v>
      </c>
      <c r="N317" s="28">
        <f>N316</f>
        <v>0</v>
      </c>
      <c r="O317" s="28">
        <f>O316</f>
        <v>1997.6</v>
      </c>
      <c r="P317" s="40">
        <v>2014</v>
      </c>
      <c r="R317" s="315"/>
      <c r="BL317" s="3"/>
      <c r="BM317" s="3"/>
    </row>
    <row r="318" spans="1:65" ht="30.75" customHeight="1">
      <c r="A318" s="50" t="s">
        <v>91</v>
      </c>
      <c r="B318" s="50">
        <v>1</v>
      </c>
      <c r="C318" s="50" t="s">
        <v>116</v>
      </c>
      <c r="D318" s="50">
        <v>7</v>
      </c>
      <c r="E318" s="50">
        <v>1</v>
      </c>
      <c r="F318" s="50">
        <v>4</v>
      </c>
      <c r="G318" s="50">
        <v>0</v>
      </c>
      <c r="H318" s="50">
        <v>2</v>
      </c>
      <c r="I318" s="61" t="s">
        <v>142</v>
      </c>
      <c r="J318" s="50" t="s">
        <v>94</v>
      </c>
      <c r="K318" s="246">
        <v>307</v>
      </c>
      <c r="L318" s="53">
        <v>0</v>
      </c>
      <c r="M318" s="53">
        <v>0</v>
      </c>
      <c r="N318" s="53">
        <v>0</v>
      </c>
      <c r="O318" s="53">
        <f>K318+L318+M318+N318</f>
        <v>307</v>
      </c>
      <c r="P318" s="65">
        <v>2014</v>
      </c>
      <c r="R318" s="315">
        <f>K318+L318+M318</f>
        <v>307</v>
      </c>
      <c r="BL318" s="3"/>
      <c r="BM318" s="3"/>
    </row>
    <row r="319" spans="1:65" ht="38.25">
      <c r="A319" s="14" t="s">
        <v>91</v>
      </c>
      <c r="B319" s="14">
        <v>1</v>
      </c>
      <c r="C319" s="14" t="s">
        <v>116</v>
      </c>
      <c r="D319" s="14">
        <v>7</v>
      </c>
      <c r="E319" s="14">
        <v>1</v>
      </c>
      <c r="F319" s="14">
        <v>4</v>
      </c>
      <c r="G319" s="14">
        <v>0</v>
      </c>
      <c r="H319" s="14"/>
      <c r="I319" s="30" t="s">
        <v>358</v>
      </c>
      <c r="J319" s="14" t="s">
        <v>94</v>
      </c>
      <c r="K319" s="193">
        <f>K318</f>
        <v>307</v>
      </c>
      <c r="L319" s="28">
        <f>L318</f>
        <v>0</v>
      </c>
      <c r="M319" s="28">
        <f>M318</f>
        <v>0</v>
      </c>
      <c r="N319" s="28">
        <f>N318</f>
        <v>0</v>
      </c>
      <c r="O319" s="28">
        <f>O318</f>
        <v>307</v>
      </c>
      <c r="P319" s="40">
        <v>2014</v>
      </c>
      <c r="R319" s="315"/>
      <c r="BL319" s="3"/>
      <c r="BM319" s="3"/>
    </row>
    <row r="320" spans="1:65" ht="78.75" customHeight="1">
      <c r="A320" s="51" t="s">
        <v>91</v>
      </c>
      <c r="B320" s="51">
        <v>1</v>
      </c>
      <c r="C320" s="51" t="s">
        <v>116</v>
      </c>
      <c r="D320" s="51">
        <v>7</v>
      </c>
      <c r="E320" s="51">
        <v>8</v>
      </c>
      <c r="F320" s="51">
        <v>0</v>
      </c>
      <c r="G320" s="51">
        <v>4</v>
      </c>
      <c r="H320" s="51">
        <v>2</v>
      </c>
      <c r="I320" s="69" t="s">
        <v>359</v>
      </c>
      <c r="J320" s="51" t="s">
        <v>94</v>
      </c>
      <c r="K320" s="246">
        <v>700</v>
      </c>
      <c r="L320" s="54">
        <v>0</v>
      </c>
      <c r="M320" s="54">
        <v>0</v>
      </c>
      <c r="N320" s="54">
        <v>0</v>
      </c>
      <c r="O320" s="54">
        <f t="shared" si="9"/>
        <v>700</v>
      </c>
      <c r="P320" s="186">
        <v>2014</v>
      </c>
      <c r="R320" s="315">
        <f>K320+L320+M320</f>
        <v>700</v>
      </c>
      <c r="BL320" s="3"/>
      <c r="BM320" s="3"/>
    </row>
    <row r="321" spans="1:65" ht="69.75" customHeight="1">
      <c r="A321" s="14" t="s">
        <v>91</v>
      </c>
      <c r="B321" s="14">
        <v>1</v>
      </c>
      <c r="C321" s="14" t="s">
        <v>116</v>
      </c>
      <c r="D321" s="14">
        <v>7</v>
      </c>
      <c r="E321" s="14">
        <v>8</v>
      </c>
      <c r="F321" s="14">
        <v>0</v>
      </c>
      <c r="G321" s="14">
        <v>4</v>
      </c>
      <c r="H321" s="14"/>
      <c r="I321" s="181" t="s">
        <v>360</v>
      </c>
      <c r="J321" s="14" t="s">
        <v>94</v>
      </c>
      <c r="K321" s="193">
        <f>K320</f>
        <v>700</v>
      </c>
      <c r="L321" s="28">
        <f>L320</f>
        <v>0</v>
      </c>
      <c r="M321" s="28">
        <f>M320</f>
        <v>0</v>
      </c>
      <c r="N321" s="28">
        <f>N320</f>
        <v>0</v>
      </c>
      <c r="O321" s="28">
        <f>O320</f>
        <v>700</v>
      </c>
      <c r="P321" s="40">
        <v>2014</v>
      </c>
      <c r="R321" s="315"/>
      <c r="BL321" s="3"/>
      <c r="BM321" s="3"/>
    </row>
    <row r="322" spans="1:63" s="21" customFormat="1" ht="30.75" customHeight="1">
      <c r="A322" s="264" t="s">
        <v>91</v>
      </c>
      <c r="B322" s="264">
        <v>1</v>
      </c>
      <c r="C322" s="264" t="s">
        <v>121</v>
      </c>
      <c r="D322" s="264" t="s">
        <v>92</v>
      </c>
      <c r="E322" s="264" t="s">
        <v>92</v>
      </c>
      <c r="F322" s="264" t="s">
        <v>92</v>
      </c>
      <c r="G322" s="264" t="s">
        <v>92</v>
      </c>
      <c r="H322" s="264"/>
      <c r="I322" s="265" t="s">
        <v>361</v>
      </c>
      <c r="J322" s="264" t="s">
        <v>94</v>
      </c>
      <c r="K322" s="266">
        <f>K323+K324</f>
        <v>73708</v>
      </c>
      <c r="L322" s="267">
        <f>L323+L324</f>
        <v>84075.8</v>
      </c>
      <c r="M322" s="267">
        <f>M323+M324</f>
        <v>130781.6</v>
      </c>
      <c r="N322" s="267">
        <f>N323+N324</f>
        <v>139413.4</v>
      </c>
      <c r="O322" s="269">
        <f>K322+L322+M322+N322</f>
        <v>427978.8</v>
      </c>
      <c r="P322" s="264">
        <v>2017</v>
      </c>
      <c r="Q322" s="20"/>
      <c r="R322" s="315">
        <f aca="true" t="shared" si="10" ref="R322:R327">K322+L322+M322</f>
        <v>288565.4</v>
      </c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</row>
    <row r="323" spans="1:18" ht="15.75" customHeight="1">
      <c r="A323" s="13" t="s">
        <v>86</v>
      </c>
      <c r="B323" s="13" t="s">
        <v>86</v>
      </c>
      <c r="C323" s="13" t="s">
        <v>86</v>
      </c>
      <c r="D323" s="13" t="s">
        <v>86</v>
      </c>
      <c r="E323" s="13" t="s">
        <v>86</v>
      </c>
      <c r="F323" s="13" t="s">
        <v>86</v>
      </c>
      <c r="G323" s="13" t="s">
        <v>86</v>
      </c>
      <c r="H323" s="13">
        <v>3</v>
      </c>
      <c r="I323" s="39" t="s">
        <v>95</v>
      </c>
      <c r="J323" s="14" t="s">
        <v>94</v>
      </c>
      <c r="K323" s="193">
        <f>K326+K337+K354+K378+K392</f>
        <v>73708</v>
      </c>
      <c r="L323" s="28">
        <f>L326+L337+L354+L378+L392</f>
        <v>84075.8</v>
      </c>
      <c r="M323" s="28">
        <f>M326+M337+M354+M378+M392</f>
        <v>130781.6</v>
      </c>
      <c r="N323" s="28">
        <f>N326+N337+N354+N378+N392</f>
        <v>139413.4</v>
      </c>
      <c r="O323" s="28">
        <f>O326+O337+O354+O378+O392</f>
        <v>427978.8</v>
      </c>
      <c r="P323" s="40">
        <v>2017</v>
      </c>
      <c r="R323" s="315">
        <f t="shared" si="10"/>
        <v>288565.4</v>
      </c>
    </row>
    <row r="324" spans="1:18" ht="19.5" customHeight="1">
      <c r="A324" s="13" t="s">
        <v>86</v>
      </c>
      <c r="B324" s="13" t="s">
        <v>86</v>
      </c>
      <c r="C324" s="13" t="s">
        <v>86</v>
      </c>
      <c r="D324" s="13" t="s">
        <v>86</v>
      </c>
      <c r="E324" s="13" t="s">
        <v>86</v>
      </c>
      <c r="F324" s="13" t="s">
        <v>86</v>
      </c>
      <c r="G324" s="13" t="s">
        <v>86</v>
      </c>
      <c r="H324" s="13">
        <v>2</v>
      </c>
      <c r="I324" s="39" t="s">
        <v>96</v>
      </c>
      <c r="J324" s="14" t="s">
        <v>94</v>
      </c>
      <c r="K324" s="193">
        <f>K355+K379+K393</f>
        <v>0</v>
      </c>
      <c r="L324" s="28">
        <f>L355+L379+L393</f>
        <v>0</v>
      </c>
      <c r="M324" s="28">
        <f>M355+M379+M393</f>
        <v>0</v>
      </c>
      <c r="N324" s="28">
        <f>N355+N379+N393</f>
        <v>0</v>
      </c>
      <c r="O324" s="28">
        <f>O355+O379+O393</f>
        <v>0</v>
      </c>
      <c r="P324" s="14" t="s">
        <v>86</v>
      </c>
      <c r="R324" s="315">
        <f t="shared" si="10"/>
        <v>0</v>
      </c>
    </row>
    <row r="325" spans="1:63" s="21" customFormat="1" ht="51">
      <c r="A325" s="248" t="s">
        <v>91</v>
      </c>
      <c r="B325" s="248">
        <v>1</v>
      </c>
      <c r="C325" s="248" t="s">
        <v>121</v>
      </c>
      <c r="D325" s="248" t="s">
        <v>98</v>
      </c>
      <c r="E325" s="248" t="s">
        <v>98</v>
      </c>
      <c r="F325" s="248" t="s">
        <v>92</v>
      </c>
      <c r="G325" s="248" t="s">
        <v>92</v>
      </c>
      <c r="H325" s="248"/>
      <c r="I325" s="247" t="s">
        <v>362</v>
      </c>
      <c r="J325" s="248" t="s">
        <v>94</v>
      </c>
      <c r="K325" s="257">
        <f>K326+K327</f>
        <v>65151.3</v>
      </c>
      <c r="L325" s="251">
        <f>L326+L327</f>
        <v>69235.6</v>
      </c>
      <c r="M325" s="251">
        <f>M326+M327</f>
        <v>85561.1</v>
      </c>
      <c r="N325" s="251">
        <f>N326+N327</f>
        <v>91656.9</v>
      </c>
      <c r="O325" s="251">
        <f>O326+O327</f>
        <v>311604.9</v>
      </c>
      <c r="P325" s="248">
        <v>2017</v>
      </c>
      <c r="Q325" s="20"/>
      <c r="R325" s="315">
        <f t="shared" si="10"/>
        <v>219948</v>
      </c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</row>
    <row r="326" spans="1:18" ht="15.75">
      <c r="A326" s="249"/>
      <c r="B326" s="249"/>
      <c r="C326" s="249"/>
      <c r="D326" s="249"/>
      <c r="E326" s="249"/>
      <c r="F326" s="249"/>
      <c r="G326" s="249"/>
      <c r="H326" s="249">
        <v>3</v>
      </c>
      <c r="I326" s="253" t="s">
        <v>95</v>
      </c>
      <c r="J326" s="254" t="s">
        <v>94</v>
      </c>
      <c r="K326" s="255">
        <f>K332+K334</f>
        <v>65151.3</v>
      </c>
      <c r="L326" s="256">
        <f>L332+L334</f>
        <v>69235.6</v>
      </c>
      <c r="M326" s="256">
        <f>M332+M334</f>
        <v>85561.1</v>
      </c>
      <c r="N326" s="256">
        <f>N332+N334</f>
        <v>91656.9</v>
      </c>
      <c r="O326" s="256">
        <f>O332+O334</f>
        <v>311604.9</v>
      </c>
      <c r="P326" s="254">
        <v>2017</v>
      </c>
      <c r="R326" s="315">
        <f t="shared" si="10"/>
        <v>219948</v>
      </c>
    </row>
    <row r="327" spans="1:18" ht="15.75">
      <c r="A327" s="249"/>
      <c r="B327" s="249"/>
      <c r="C327" s="249"/>
      <c r="D327" s="249"/>
      <c r="E327" s="249"/>
      <c r="F327" s="249"/>
      <c r="G327" s="249"/>
      <c r="H327" s="249">
        <v>2</v>
      </c>
      <c r="I327" s="253" t="s">
        <v>96</v>
      </c>
      <c r="J327" s="254" t="s">
        <v>94</v>
      </c>
      <c r="K327" s="255">
        <v>0</v>
      </c>
      <c r="L327" s="256">
        <v>0</v>
      </c>
      <c r="M327" s="256">
        <v>0</v>
      </c>
      <c r="N327" s="260">
        <v>0</v>
      </c>
      <c r="O327" s="256">
        <f>K327+L327+M327</f>
        <v>0</v>
      </c>
      <c r="P327" s="254"/>
      <c r="R327" s="315">
        <f t="shared" si="10"/>
        <v>0</v>
      </c>
    </row>
    <row r="328" spans="1:18" ht="63.75">
      <c r="A328" s="14" t="s">
        <v>91</v>
      </c>
      <c r="B328" s="14">
        <v>1</v>
      </c>
      <c r="C328" s="14" t="s">
        <v>121</v>
      </c>
      <c r="D328" s="14" t="s">
        <v>98</v>
      </c>
      <c r="E328" s="14" t="s">
        <v>98</v>
      </c>
      <c r="F328" s="14" t="s">
        <v>92</v>
      </c>
      <c r="G328" s="14" t="s">
        <v>92</v>
      </c>
      <c r="H328" s="14"/>
      <c r="I328" s="30" t="s">
        <v>363</v>
      </c>
      <c r="J328" s="14" t="s">
        <v>101</v>
      </c>
      <c r="K328" s="192">
        <v>100</v>
      </c>
      <c r="L328" s="14">
        <v>100</v>
      </c>
      <c r="M328" s="14">
        <v>100</v>
      </c>
      <c r="N328" s="14">
        <v>100</v>
      </c>
      <c r="O328" s="14">
        <v>100</v>
      </c>
      <c r="P328" s="14">
        <v>2017</v>
      </c>
      <c r="R328" s="315"/>
    </row>
    <row r="329" spans="1:63" s="144" customFormat="1" ht="62.25" customHeight="1">
      <c r="A329" s="80" t="s">
        <v>91</v>
      </c>
      <c r="B329" s="80">
        <v>1</v>
      </c>
      <c r="C329" s="80" t="s">
        <v>121</v>
      </c>
      <c r="D329" s="80" t="s">
        <v>98</v>
      </c>
      <c r="E329" s="80" t="s">
        <v>98</v>
      </c>
      <c r="F329" s="80" t="s">
        <v>92</v>
      </c>
      <c r="G329" s="80" t="s">
        <v>92</v>
      </c>
      <c r="H329" s="80"/>
      <c r="I329" s="76" t="s">
        <v>364</v>
      </c>
      <c r="J329" s="80" t="s">
        <v>101</v>
      </c>
      <c r="K329" s="225">
        <v>97.1</v>
      </c>
      <c r="L329" s="80">
        <v>97.9</v>
      </c>
      <c r="M329" s="142">
        <v>99</v>
      </c>
      <c r="N329" s="80">
        <v>100</v>
      </c>
      <c r="O329" s="80">
        <v>100</v>
      </c>
      <c r="P329" s="80">
        <v>2017</v>
      </c>
      <c r="Q329" s="143"/>
      <c r="R329" s="315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143"/>
      <c r="AP329" s="143"/>
      <c r="AQ329" s="143"/>
      <c r="AR329" s="143"/>
      <c r="AS329" s="143"/>
      <c r="AT329" s="143"/>
      <c r="AU329" s="143"/>
      <c r="AV329" s="143"/>
      <c r="AW329" s="143"/>
      <c r="AX329" s="143"/>
      <c r="AY329" s="143"/>
      <c r="AZ329" s="143"/>
      <c r="BA329" s="143"/>
      <c r="BB329" s="143"/>
      <c r="BC329" s="143"/>
      <c r="BD329" s="143"/>
      <c r="BE329" s="143"/>
      <c r="BF329" s="143"/>
      <c r="BG329" s="143"/>
      <c r="BH329" s="143"/>
      <c r="BI329" s="143"/>
      <c r="BJ329" s="143"/>
      <c r="BK329" s="143"/>
    </row>
    <row r="330" spans="1:18" ht="38.25">
      <c r="A330" s="50" t="s">
        <v>91</v>
      </c>
      <c r="B330" s="50">
        <v>1</v>
      </c>
      <c r="C330" s="59" t="s">
        <v>121</v>
      </c>
      <c r="D330" s="59" t="s">
        <v>98</v>
      </c>
      <c r="E330" s="59" t="s">
        <v>98</v>
      </c>
      <c r="F330" s="59" t="s">
        <v>92</v>
      </c>
      <c r="G330" s="59">
        <v>1</v>
      </c>
      <c r="H330" s="60"/>
      <c r="I330" s="145" t="s">
        <v>365</v>
      </c>
      <c r="J330" s="60" t="s">
        <v>113</v>
      </c>
      <c r="K330" s="226" t="s">
        <v>114</v>
      </c>
      <c r="L330" s="87" t="s">
        <v>114</v>
      </c>
      <c r="M330" s="87" t="s">
        <v>114</v>
      </c>
      <c r="N330" s="87" t="s">
        <v>114</v>
      </c>
      <c r="O330" s="87" t="s">
        <v>114</v>
      </c>
      <c r="P330" s="60">
        <v>2017</v>
      </c>
      <c r="R330" s="315"/>
    </row>
    <row r="331" spans="1:18" ht="38.25">
      <c r="A331" s="14" t="s">
        <v>91</v>
      </c>
      <c r="B331" s="14">
        <v>1</v>
      </c>
      <c r="C331" s="14" t="s">
        <v>121</v>
      </c>
      <c r="D331" s="14" t="s">
        <v>98</v>
      </c>
      <c r="E331" s="14" t="s">
        <v>98</v>
      </c>
      <c r="F331" s="14" t="s">
        <v>92</v>
      </c>
      <c r="G331" s="14">
        <v>1</v>
      </c>
      <c r="H331" s="14"/>
      <c r="I331" s="30" t="s">
        <v>366</v>
      </c>
      <c r="J331" s="14" t="s">
        <v>101</v>
      </c>
      <c r="K331" s="193">
        <v>100</v>
      </c>
      <c r="L331" s="28">
        <v>100</v>
      </c>
      <c r="M331" s="28">
        <v>100</v>
      </c>
      <c r="N331" s="28">
        <v>100</v>
      </c>
      <c r="O331" s="28">
        <v>100</v>
      </c>
      <c r="P331" s="14">
        <v>2017</v>
      </c>
      <c r="R331" s="315"/>
    </row>
    <row r="332" spans="1:18" ht="38.25">
      <c r="A332" s="50" t="s">
        <v>91</v>
      </c>
      <c r="B332" s="50">
        <v>1</v>
      </c>
      <c r="C332" s="50" t="s">
        <v>121</v>
      </c>
      <c r="D332" s="50" t="s">
        <v>98</v>
      </c>
      <c r="E332" s="50" t="s">
        <v>98</v>
      </c>
      <c r="F332" s="50" t="s">
        <v>92</v>
      </c>
      <c r="G332" s="50" t="s">
        <v>116</v>
      </c>
      <c r="H332" s="51">
        <v>3</v>
      </c>
      <c r="I332" s="288" t="s">
        <v>454</v>
      </c>
      <c r="J332" s="51" t="s">
        <v>94</v>
      </c>
      <c r="K332" s="199">
        <v>65151.3</v>
      </c>
      <c r="L332" s="54">
        <v>61039</v>
      </c>
      <c r="M332" s="54">
        <v>76331.7</v>
      </c>
      <c r="N332" s="54">
        <v>81899.4</v>
      </c>
      <c r="O332" s="54">
        <f>K332+L332+M332+N332</f>
        <v>284421.4</v>
      </c>
      <c r="P332" s="50">
        <v>2017</v>
      </c>
      <c r="R332" s="315">
        <f>K332+L332+M332</f>
        <v>202522</v>
      </c>
    </row>
    <row r="333" spans="1:19" ht="25.5">
      <c r="A333" s="14" t="s">
        <v>91</v>
      </c>
      <c r="B333" s="14">
        <v>1</v>
      </c>
      <c r="C333" s="14" t="s">
        <v>121</v>
      </c>
      <c r="D333" s="14" t="s">
        <v>98</v>
      </c>
      <c r="E333" s="14" t="s">
        <v>98</v>
      </c>
      <c r="F333" s="14" t="s">
        <v>92</v>
      </c>
      <c r="G333" s="14" t="s">
        <v>116</v>
      </c>
      <c r="H333" s="14"/>
      <c r="I333" s="30" t="s">
        <v>367</v>
      </c>
      <c r="J333" s="14" t="s">
        <v>368</v>
      </c>
      <c r="K333" s="192">
        <v>367686.9</v>
      </c>
      <c r="L333" s="14">
        <v>387730.8</v>
      </c>
      <c r="M333" s="14">
        <v>387730.8</v>
      </c>
      <c r="N333" s="14">
        <v>387730.8</v>
      </c>
      <c r="O333" s="28">
        <f>N333</f>
        <v>387730.8</v>
      </c>
      <c r="P333" s="14">
        <v>2017</v>
      </c>
      <c r="R333" s="315"/>
      <c r="S333" s="293"/>
    </row>
    <row r="334" spans="1:18" ht="51">
      <c r="A334" s="50" t="s">
        <v>91</v>
      </c>
      <c r="B334" s="50">
        <v>1</v>
      </c>
      <c r="C334" s="50" t="s">
        <v>121</v>
      </c>
      <c r="D334" s="50" t="s">
        <v>98</v>
      </c>
      <c r="E334" s="50" t="s">
        <v>98</v>
      </c>
      <c r="F334" s="50" t="s">
        <v>92</v>
      </c>
      <c r="G334" s="50">
        <v>3</v>
      </c>
      <c r="H334" s="51">
        <v>3</v>
      </c>
      <c r="I334" s="52" t="s">
        <v>369</v>
      </c>
      <c r="J334" s="51" t="s">
        <v>94</v>
      </c>
      <c r="K334" s="199">
        <v>0</v>
      </c>
      <c r="L334" s="299">
        <v>8196.6</v>
      </c>
      <c r="M334" s="290">
        <v>9229.4</v>
      </c>
      <c r="N334" s="290">
        <v>9757.5</v>
      </c>
      <c r="O334" s="54">
        <f>K334+L334+M334+N334</f>
        <v>27183.5</v>
      </c>
      <c r="P334" s="50">
        <v>2017</v>
      </c>
      <c r="R334" s="315">
        <f>K334+L334+M334</f>
        <v>17426</v>
      </c>
    </row>
    <row r="335" spans="1:18" ht="92.25" customHeight="1">
      <c r="A335" s="14" t="s">
        <v>91</v>
      </c>
      <c r="B335" s="14">
        <v>1</v>
      </c>
      <c r="C335" s="14" t="s">
        <v>121</v>
      </c>
      <c r="D335" s="14" t="s">
        <v>98</v>
      </c>
      <c r="E335" s="14" t="s">
        <v>98</v>
      </c>
      <c r="F335" s="14" t="s">
        <v>92</v>
      </c>
      <c r="G335" s="14" t="s">
        <v>116</v>
      </c>
      <c r="H335" s="14"/>
      <c r="I335" s="30" t="s">
        <v>370</v>
      </c>
      <c r="J335" s="14" t="s">
        <v>101</v>
      </c>
      <c r="K335" s="201">
        <f>K334/K10*100</f>
        <v>0</v>
      </c>
      <c r="L335" s="201">
        <f>L334/L10*100</f>
        <v>0.8</v>
      </c>
      <c r="M335" s="201">
        <f>M334/M10*100</f>
        <v>0.7</v>
      </c>
      <c r="N335" s="201">
        <f>N334/N10*100</f>
        <v>0.7</v>
      </c>
      <c r="O335" s="201">
        <f>O334/O10*100</f>
        <v>0.6</v>
      </c>
      <c r="P335" s="14">
        <v>2017</v>
      </c>
      <c r="R335" s="315"/>
    </row>
    <row r="336" spans="1:18" ht="38.25">
      <c r="A336" s="248" t="s">
        <v>91</v>
      </c>
      <c r="B336" s="248">
        <v>1</v>
      </c>
      <c r="C336" s="248" t="s">
        <v>121</v>
      </c>
      <c r="D336" s="248" t="s">
        <v>98</v>
      </c>
      <c r="E336" s="248" t="s">
        <v>116</v>
      </c>
      <c r="F336" s="248" t="s">
        <v>92</v>
      </c>
      <c r="G336" s="248" t="s">
        <v>92</v>
      </c>
      <c r="H336" s="248"/>
      <c r="I336" s="247" t="s">
        <v>371</v>
      </c>
      <c r="J336" s="248" t="s">
        <v>94</v>
      </c>
      <c r="K336" s="257">
        <f>K337+K338</f>
        <v>309.3</v>
      </c>
      <c r="L336" s="251">
        <f>L337+L338</f>
        <v>1553</v>
      </c>
      <c r="M336" s="251">
        <f>M337+M338</f>
        <v>5395</v>
      </c>
      <c r="N336" s="251">
        <f>N337+N338</f>
        <v>2240</v>
      </c>
      <c r="O336" s="251">
        <f>K336+L336+M336+N336</f>
        <v>9497.3</v>
      </c>
      <c r="P336" s="248">
        <v>2017</v>
      </c>
      <c r="R336" s="315">
        <f>K336+L336+M336</f>
        <v>7257.3</v>
      </c>
    </row>
    <row r="337" spans="1:18" ht="15.75">
      <c r="A337" s="249"/>
      <c r="B337" s="249"/>
      <c r="C337" s="249"/>
      <c r="D337" s="249"/>
      <c r="E337" s="249"/>
      <c r="F337" s="249"/>
      <c r="G337" s="249"/>
      <c r="H337" s="249">
        <v>3</v>
      </c>
      <c r="I337" s="253" t="s">
        <v>95</v>
      </c>
      <c r="J337" s="254" t="s">
        <v>94</v>
      </c>
      <c r="K337" s="255">
        <f>K343+K349</f>
        <v>309.3</v>
      </c>
      <c r="L337" s="256">
        <f>L343+L345+L347+L349</f>
        <v>1553</v>
      </c>
      <c r="M337" s="256">
        <f>M343+M345+M347+M349</f>
        <v>5395</v>
      </c>
      <c r="N337" s="256">
        <f>N343+N345+N347+N349</f>
        <v>2240</v>
      </c>
      <c r="O337" s="256">
        <f>O343+O345+O347+O349</f>
        <v>9497.3</v>
      </c>
      <c r="P337" s="254">
        <v>2017</v>
      </c>
      <c r="R337" s="315">
        <f>K337+L337+M337</f>
        <v>7257.3</v>
      </c>
    </row>
    <row r="338" spans="1:18" ht="15.75">
      <c r="A338" s="249"/>
      <c r="B338" s="249"/>
      <c r="C338" s="249"/>
      <c r="D338" s="249"/>
      <c r="E338" s="249"/>
      <c r="F338" s="249"/>
      <c r="G338" s="249"/>
      <c r="H338" s="249">
        <v>2</v>
      </c>
      <c r="I338" s="253" t="s">
        <v>96</v>
      </c>
      <c r="J338" s="254" t="s">
        <v>94</v>
      </c>
      <c r="K338" s="255">
        <v>0</v>
      </c>
      <c r="L338" s="256">
        <v>0</v>
      </c>
      <c r="M338" s="256">
        <v>0</v>
      </c>
      <c r="N338" s="256">
        <v>0</v>
      </c>
      <c r="O338" s="256">
        <f>K338+L338+M338</f>
        <v>0</v>
      </c>
      <c r="P338" s="254"/>
      <c r="R338" s="315">
        <f>K338+L338+M338</f>
        <v>0</v>
      </c>
    </row>
    <row r="339" spans="1:18" ht="38.25">
      <c r="A339" s="14" t="s">
        <v>91</v>
      </c>
      <c r="B339" s="14">
        <v>1</v>
      </c>
      <c r="C339" s="14" t="s">
        <v>121</v>
      </c>
      <c r="D339" s="14" t="s">
        <v>98</v>
      </c>
      <c r="E339" s="14" t="s">
        <v>116</v>
      </c>
      <c r="F339" s="14" t="s">
        <v>92</v>
      </c>
      <c r="G339" s="14" t="s">
        <v>92</v>
      </c>
      <c r="H339" s="14"/>
      <c r="I339" s="30" t="s">
        <v>372</v>
      </c>
      <c r="J339" s="14" t="s">
        <v>101</v>
      </c>
      <c r="K339" s="193">
        <v>17</v>
      </c>
      <c r="L339" s="28">
        <v>20</v>
      </c>
      <c r="M339" s="28">
        <v>24</v>
      </c>
      <c r="N339" s="28">
        <v>29.5</v>
      </c>
      <c r="O339" s="28">
        <v>29</v>
      </c>
      <c r="P339" s="14">
        <v>2017</v>
      </c>
      <c r="R339" s="315"/>
    </row>
    <row r="340" spans="1:18" ht="38.25">
      <c r="A340" s="80" t="s">
        <v>91</v>
      </c>
      <c r="B340" s="80">
        <v>1</v>
      </c>
      <c r="C340" s="80" t="s">
        <v>121</v>
      </c>
      <c r="D340" s="80" t="s">
        <v>98</v>
      </c>
      <c r="E340" s="80" t="s">
        <v>116</v>
      </c>
      <c r="F340" s="80" t="s">
        <v>92</v>
      </c>
      <c r="G340" s="80" t="s">
        <v>92</v>
      </c>
      <c r="H340" s="80"/>
      <c r="I340" s="76" t="s">
        <v>373</v>
      </c>
      <c r="J340" s="80" t="s">
        <v>156</v>
      </c>
      <c r="K340" s="210">
        <v>2</v>
      </c>
      <c r="L340" s="81">
        <v>18</v>
      </c>
      <c r="M340" s="81">
        <v>21</v>
      </c>
      <c r="N340" s="81">
        <v>26</v>
      </c>
      <c r="O340" s="81">
        <f>K340+L340+M340+N340</f>
        <v>67</v>
      </c>
      <c r="P340" s="80">
        <v>2017</v>
      </c>
      <c r="R340" s="315"/>
    </row>
    <row r="341" spans="1:18" ht="63.75">
      <c r="A341" s="50" t="s">
        <v>91</v>
      </c>
      <c r="B341" s="50">
        <v>1</v>
      </c>
      <c r="C341" s="50" t="s">
        <v>121</v>
      </c>
      <c r="D341" s="50" t="s">
        <v>98</v>
      </c>
      <c r="E341" s="50" t="s">
        <v>116</v>
      </c>
      <c r="F341" s="50" t="s">
        <v>92</v>
      </c>
      <c r="G341" s="50" t="s">
        <v>98</v>
      </c>
      <c r="H341" s="51"/>
      <c r="I341" s="55" t="s">
        <v>374</v>
      </c>
      <c r="J341" s="51" t="s">
        <v>113</v>
      </c>
      <c r="K341" s="202" t="s">
        <v>114</v>
      </c>
      <c r="L341" s="54" t="s">
        <v>247</v>
      </c>
      <c r="M341" s="54" t="s">
        <v>247</v>
      </c>
      <c r="N341" s="54" t="s">
        <v>247</v>
      </c>
      <c r="O341" s="53" t="s">
        <v>114</v>
      </c>
      <c r="P341" s="50">
        <v>2014</v>
      </c>
      <c r="R341" s="315"/>
    </row>
    <row r="342" spans="1:18" ht="25.5">
      <c r="A342" s="14" t="s">
        <v>91</v>
      </c>
      <c r="B342" s="14">
        <v>1</v>
      </c>
      <c r="C342" s="14" t="s">
        <v>121</v>
      </c>
      <c r="D342" s="14" t="s">
        <v>98</v>
      </c>
      <c r="E342" s="14" t="s">
        <v>116</v>
      </c>
      <c r="F342" s="14" t="s">
        <v>92</v>
      </c>
      <c r="G342" s="14" t="s">
        <v>98</v>
      </c>
      <c r="H342" s="14"/>
      <c r="I342" s="30" t="s">
        <v>277</v>
      </c>
      <c r="J342" s="14" t="s">
        <v>156</v>
      </c>
      <c r="K342" s="200">
        <v>1</v>
      </c>
      <c r="L342" s="40">
        <v>0</v>
      </c>
      <c r="M342" s="40">
        <v>0</v>
      </c>
      <c r="N342" s="40">
        <v>0</v>
      </c>
      <c r="O342" s="40">
        <v>1</v>
      </c>
      <c r="P342" s="14">
        <v>2014</v>
      </c>
      <c r="R342" s="315"/>
    </row>
    <row r="343" spans="1:18" ht="63.75">
      <c r="A343" s="59" t="s">
        <v>91</v>
      </c>
      <c r="B343" s="59">
        <v>1</v>
      </c>
      <c r="C343" s="59">
        <v>3</v>
      </c>
      <c r="D343" s="59">
        <v>1</v>
      </c>
      <c r="E343" s="59">
        <v>2</v>
      </c>
      <c r="F343" s="59">
        <v>0</v>
      </c>
      <c r="G343" s="59">
        <v>2</v>
      </c>
      <c r="H343" s="60">
        <v>3</v>
      </c>
      <c r="I343" s="288" t="s">
        <v>443</v>
      </c>
      <c r="J343" s="136" t="s">
        <v>94</v>
      </c>
      <c r="K343" s="221">
        <v>309.3</v>
      </c>
      <c r="L343" s="138">
        <f>473+53</f>
        <v>526</v>
      </c>
      <c r="M343" s="147">
        <v>495</v>
      </c>
      <c r="N343" s="147">
        <v>330</v>
      </c>
      <c r="O343" s="53">
        <f>K343+L343+M343+N343</f>
        <v>1660.3</v>
      </c>
      <c r="P343" s="148">
        <v>2017</v>
      </c>
      <c r="R343" s="315">
        <f>K343+L343+M343</f>
        <v>1330.3</v>
      </c>
    </row>
    <row r="344" spans="1:63" s="140" customFormat="1" ht="25.5">
      <c r="A344" s="14" t="s">
        <v>91</v>
      </c>
      <c r="B344" s="14">
        <v>1</v>
      </c>
      <c r="C344" s="14">
        <v>3</v>
      </c>
      <c r="D344" s="14">
        <v>1</v>
      </c>
      <c r="E344" s="14">
        <v>2</v>
      </c>
      <c r="F344" s="14">
        <v>0</v>
      </c>
      <c r="G344" s="14">
        <v>2</v>
      </c>
      <c r="H344" s="14"/>
      <c r="I344" s="113" t="s">
        <v>375</v>
      </c>
      <c r="J344" s="114" t="s">
        <v>156</v>
      </c>
      <c r="K344" s="227">
        <v>20</v>
      </c>
      <c r="L344" s="149">
        <v>52</v>
      </c>
      <c r="M344" s="149">
        <v>35</v>
      </c>
      <c r="N344" s="149">
        <v>30</v>
      </c>
      <c r="O344" s="141">
        <f>K344+M344+L344+N344</f>
        <v>137</v>
      </c>
      <c r="P344" s="116">
        <v>2017</v>
      </c>
      <c r="Q344" s="139"/>
      <c r="R344" s="315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  <c r="AC344" s="139"/>
      <c r="AD344" s="139"/>
      <c r="AE344" s="139"/>
      <c r="AF344" s="139"/>
      <c r="AG344" s="139"/>
      <c r="AH344" s="139"/>
      <c r="AI344" s="139"/>
      <c r="AJ344" s="139"/>
      <c r="AK344" s="139"/>
      <c r="AL344" s="139"/>
      <c r="AM344" s="139"/>
      <c r="AN344" s="139"/>
      <c r="AO344" s="139"/>
      <c r="AP344" s="139"/>
      <c r="AQ344" s="139"/>
      <c r="AR344" s="139"/>
      <c r="AS344" s="139"/>
      <c r="AT344" s="139"/>
      <c r="AU344" s="139"/>
      <c r="AV344" s="139"/>
      <c r="AW344" s="139"/>
      <c r="AX344" s="139"/>
      <c r="AY344" s="139"/>
      <c r="AZ344" s="139"/>
      <c r="BA344" s="139"/>
      <c r="BB344" s="139"/>
      <c r="BC344" s="139"/>
      <c r="BD344" s="139"/>
      <c r="BE344" s="139"/>
      <c r="BF344" s="139"/>
      <c r="BG344" s="139"/>
      <c r="BH344" s="139"/>
      <c r="BI344" s="139"/>
      <c r="BJ344" s="139"/>
      <c r="BK344" s="139"/>
    </row>
    <row r="345" spans="1:63" s="140" customFormat="1" ht="63.75">
      <c r="A345" s="60" t="s">
        <v>91</v>
      </c>
      <c r="B345" s="60">
        <v>1</v>
      </c>
      <c r="C345" s="60">
        <v>3</v>
      </c>
      <c r="D345" s="60">
        <v>1</v>
      </c>
      <c r="E345" s="60">
        <v>2</v>
      </c>
      <c r="F345" s="60">
        <v>0</v>
      </c>
      <c r="G345" s="60">
        <v>5</v>
      </c>
      <c r="H345" s="60">
        <v>3</v>
      </c>
      <c r="I345" s="288" t="s">
        <v>376</v>
      </c>
      <c r="J345" s="136" t="s">
        <v>94</v>
      </c>
      <c r="K345" s="221">
        <v>0</v>
      </c>
      <c r="L345" s="138">
        <v>0</v>
      </c>
      <c r="M345" s="138">
        <v>2000</v>
      </c>
      <c r="N345" s="138">
        <v>510</v>
      </c>
      <c r="O345" s="54">
        <f aca="true" t="shared" si="11" ref="O345:O350">K345+L345+M345+N345</f>
        <v>2510</v>
      </c>
      <c r="P345" s="150">
        <v>2017</v>
      </c>
      <c r="Q345" s="139"/>
      <c r="R345" s="315">
        <f>K345+L345+M345</f>
        <v>2000</v>
      </c>
      <c r="S345" s="139"/>
      <c r="T345" s="139"/>
      <c r="U345" s="139"/>
      <c r="V345" s="139"/>
      <c r="W345" s="139"/>
      <c r="X345" s="139"/>
      <c r="Y345" s="139"/>
      <c r="Z345" s="139"/>
      <c r="AA345" s="139"/>
      <c r="AB345" s="139"/>
      <c r="AC345" s="139"/>
      <c r="AD345" s="139"/>
      <c r="AE345" s="139"/>
      <c r="AF345" s="139"/>
      <c r="AG345" s="139"/>
      <c r="AH345" s="139"/>
      <c r="AI345" s="139"/>
      <c r="AJ345" s="139"/>
      <c r="AK345" s="139"/>
      <c r="AL345" s="139"/>
      <c r="AM345" s="139"/>
      <c r="AN345" s="139"/>
      <c r="AO345" s="139"/>
      <c r="AP345" s="139"/>
      <c r="AQ345" s="139"/>
      <c r="AR345" s="139"/>
      <c r="AS345" s="139"/>
      <c r="AT345" s="139"/>
      <c r="AU345" s="139"/>
      <c r="AV345" s="139"/>
      <c r="AW345" s="139"/>
      <c r="AX345" s="139"/>
      <c r="AY345" s="139"/>
      <c r="AZ345" s="139"/>
      <c r="BA345" s="139"/>
      <c r="BB345" s="139"/>
      <c r="BC345" s="139"/>
      <c r="BD345" s="139"/>
      <c r="BE345" s="139"/>
      <c r="BF345" s="139"/>
      <c r="BG345" s="139"/>
      <c r="BH345" s="139"/>
      <c r="BI345" s="139"/>
      <c r="BJ345" s="139"/>
      <c r="BK345" s="139"/>
    </row>
    <row r="346" spans="1:63" s="140" customFormat="1" ht="51">
      <c r="A346" s="14" t="s">
        <v>91</v>
      </c>
      <c r="B346" s="14">
        <v>1</v>
      </c>
      <c r="C346" s="14">
        <v>3</v>
      </c>
      <c r="D346" s="14">
        <v>1</v>
      </c>
      <c r="E346" s="14">
        <v>2</v>
      </c>
      <c r="F346" s="14">
        <v>0</v>
      </c>
      <c r="G346" s="14">
        <v>5</v>
      </c>
      <c r="H346" s="14"/>
      <c r="I346" s="113" t="s">
        <v>377</v>
      </c>
      <c r="J346" s="114" t="s">
        <v>368</v>
      </c>
      <c r="K346" s="219">
        <v>0</v>
      </c>
      <c r="L346" s="115">
        <v>0</v>
      </c>
      <c r="M346" s="115">
        <v>23</v>
      </c>
      <c r="N346" s="115">
        <v>7</v>
      </c>
      <c r="O346" s="115">
        <f t="shared" si="11"/>
        <v>30</v>
      </c>
      <c r="P346" s="116">
        <v>2017</v>
      </c>
      <c r="Q346" s="139"/>
      <c r="R346" s="315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39"/>
      <c r="AF346" s="139"/>
      <c r="AG346" s="139"/>
      <c r="AH346" s="139"/>
      <c r="AI346" s="139"/>
      <c r="AJ346" s="139"/>
      <c r="AK346" s="139"/>
      <c r="AL346" s="139"/>
      <c r="AM346" s="139"/>
      <c r="AN346" s="139"/>
      <c r="AO346" s="139"/>
      <c r="AP346" s="139"/>
      <c r="AQ346" s="139"/>
      <c r="AR346" s="139"/>
      <c r="AS346" s="139"/>
      <c r="AT346" s="139"/>
      <c r="AU346" s="139"/>
      <c r="AV346" s="139"/>
      <c r="AW346" s="139"/>
      <c r="AX346" s="139"/>
      <c r="AY346" s="139"/>
      <c r="AZ346" s="139"/>
      <c r="BA346" s="139"/>
      <c r="BB346" s="139"/>
      <c r="BC346" s="139"/>
      <c r="BD346" s="139"/>
      <c r="BE346" s="139"/>
      <c r="BF346" s="139"/>
      <c r="BG346" s="139"/>
      <c r="BH346" s="139"/>
      <c r="BI346" s="139"/>
      <c r="BJ346" s="139"/>
      <c r="BK346" s="139"/>
    </row>
    <row r="347" spans="1:63" s="140" customFormat="1" ht="25.5">
      <c r="A347" s="60" t="s">
        <v>91</v>
      </c>
      <c r="B347" s="60">
        <v>1</v>
      </c>
      <c r="C347" s="60">
        <v>3</v>
      </c>
      <c r="D347" s="60">
        <v>1</v>
      </c>
      <c r="E347" s="60">
        <v>2</v>
      </c>
      <c r="F347" s="60">
        <v>0</v>
      </c>
      <c r="G347" s="60">
        <v>6</v>
      </c>
      <c r="H347" s="60">
        <v>3</v>
      </c>
      <c r="I347" s="61" t="s">
        <v>378</v>
      </c>
      <c r="J347" s="136" t="s">
        <v>94</v>
      </c>
      <c r="K347" s="221">
        <v>0</v>
      </c>
      <c r="L347" s="138">
        <v>927</v>
      </c>
      <c r="M347" s="138">
        <f>2100-200</f>
        <v>1900</v>
      </c>
      <c r="N347" s="138">
        <v>400</v>
      </c>
      <c r="O347" s="54">
        <f t="shared" si="11"/>
        <v>3227</v>
      </c>
      <c r="P347" s="150">
        <v>2017</v>
      </c>
      <c r="Q347" s="139"/>
      <c r="R347" s="315">
        <f>K347+L347+M347</f>
        <v>2827</v>
      </c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39"/>
      <c r="AF347" s="139"/>
      <c r="AG347" s="139"/>
      <c r="AH347" s="139"/>
      <c r="AI347" s="139"/>
      <c r="AJ347" s="139"/>
      <c r="AK347" s="139"/>
      <c r="AL347" s="139"/>
      <c r="AM347" s="139"/>
      <c r="AN347" s="139"/>
      <c r="AO347" s="139"/>
      <c r="AP347" s="139"/>
      <c r="AQ347" s="139"/>
      <c r="AR347" s="139"/>
      <c r="AS347" s="139"/>
      <c r="AT347" s="139"/>
      <c r="AU347" s="139"/>
      <c r="AV347" s="139"/>
      <c r="AW347" s="139"/>
      <c r="AX347" s="139"/>
      <c r="AY347" s="139"/>
      <c r="AZ347" s="139"/>
      <c r="BA347" s="139"/>
      <c r="BB347" s="139"/>
      <c r="BC347" s="139"/>
      <c r="BD347" s="139"/>
      <c r="BE347" s="139"/>
      <c r="BF347" s="139"/>
      <c r="BG347" s="139"/>
      <c r="BH347" s="139"/>
      <c r="BI347" s="139"/>
      <c r="BJ347" s="139"/>
      <c r="BK347" s="139"/>
    </row>
    <row r="348" spans="1:63" s="140" customFormat="1" ht="25.5">
      <c r="A348" s="14" t="s">
        <v>91</v>
      </c>
      <c r="B348" s="14">
        <v>1</v>
      </c>
      <c r="C348" s="14">
        <v>3</v>
      </c>
      <c r="D348" s="14">
        <v>1</v>
      </c>
      <c r="E348" s="14">
        <v>2</v>
      </c>
      <c r="F348" s="14">
        <v>0</v>
      </c>
      <c r="G348" s="14">
        <v>6</v>
      </c>
      <c r="H348" s="14"/>
      <c r="I348" s="113" t="s">
        <v>379</v>
      </c>
      <c r="J348" s="114" t="s">
        <v>368</v>
      </c>
      <c r="K348" s="219">
        <v>0</v>
      </c>
      <c r="L348" s="115">
        <v>386.3</v>
      </c>
      <c r="M348" s="115">
        <v>826.1</v>
      </c>
      <c r="N348" s="115">
        <v>164</v>
      </c>
      <c r="O348" s="115">
        <f t="shared" si="11"/>
        <v>1376.4</v>
      </c>
      <c r="P348" s="116">
        <v>2017</v>
      </c>
      <c r="Q348" s="139"/>
      <c r="R348" s="315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39"/>
      <c r="AF348" s="139"/>
      <c r="AG348" s="139"/>
      <c r="AH348" s="139"/>
      <c r="AI348" s="139"/>
      <c r="AJ348" s="139"/>
      <c r="AK348" s="139"/>
      <c r="AL348" s="139"/>
      <c r="AM348" s="139"/>
      <c r="AN348" s="139"/>
      <c r="AO348" s="139"/>
      <c r="AP348" s="139"/>
      <c r="AQ348" s="139"/>
      <c r="AR348" s="139"/>
      <c r="AS348" s="139"/>
      <c r="AT348" s="139"/>
      <c r="AU348" s="139"/>
      <c r="AV348" s="139"/>
      <c r="AW348" s="139"/>
      <c r="AX348" s="139"/>
      <c r="AY348" s="139"/>
      <c r="AZ348" s="139"/>
      <c r="BA348" s="139"/>
      <c r="BB348" s="139"/>
      <c r="BC348" s="139"/>
      <c r="BD348" s="139"/>
      <c r="BE348" s="139"/>
      <c r="BF348" s="139"/>
      <c r="BG348" s="139"/>
      <c r="BH348" s="139"/>
      <c r="BI348" s="139"/>
      <c r="BJ348" s="139"/>
      <c r="BK348" s="139"/>
    </row>
    <row r="349" spans="1:63" s="140" customFormat="1" ht="38.25">
      <c r="A349" s="60" t="s">
        <v>91</v>
      </c>
      <c r="B349" s="60">
        <v>1</v>
      </c>
      <c r="C349" s="60">
        <v>3</v>
      </c>
      <c r="D349" s="60">
        <v>1</v>
      </c>
      <c r="E349" s="60">
        <v>2</v>
      </c>
      <c r="F349" s="60">
        <v>0</v>
      </c>
      <c r="G349" s="60">
        <v>7</v>
      </c>
      <c r="H349" s="60">
        <v>3</v>
      </c>
      <c r="I349" s="146" t="s">
        <v>380</v>
      </c>
      <c r="J349" s="136" t="s">
        <v>94</v>
      </c>
      <c r="K349" s="221">
        <v>0</v>
      </c>
      <c r="L349" s="138">
        <v>100</v>
      </c>
      <c r="M349" s="138">
        <v>1000</v>
      </c>
      <c r="N349" s="138">
        <v>1000</v>
      </c>
      <c r="O349" s="54">
        <f t="shared" si="11"/>
        <v>2100</v>
      </c>
      <c r="P349" s="150">
        <v>2017</v>
      </c>
      <c r="Q349" s="139"/>
      <c r="R349" s="315">
        <f>K349+L349+M349</f>
        <v>1100</v>
      </c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  <c r="AC349" s="139"/>
      <c r="AD349" s="139"/>
      <c r="AE349" s="139"/>
      <c r="AF349" s="139"/>
      <c r="AG349" s="139"/>
      <c r="AH349" s="139"/>
      <c r="AI349" s="139"/>
      <c r="AJ349" s="139"/>
      <c r="AK349" s="139"/>
      <c r="AL349" s="139"/>
      <c r="AM349" s="139"/>
      <c r="AN349" s="139"/>
      <c r="AO349" s="139"/>
      <c r="AP349" s="139"/>
      <c r="AQ349" s="139"/>
      <c r="AR349" s="139"/>
      <c r="AS349" s="139"/>
      <c r="AT349" s="139"/>
      <c r="AU349" s="139"/>
      <c r="AV349" s="139"/>
      <c r="AW349" s="139"/>
      <c r="AX349" s="139"/>
      <c r="AY349" s="139"/>
      <c r="AZ349" s="139"/>
      <c r="BA349" s="139"/>
      <c r="BB349" s="139"/>
      <c r="BC349" s="139"/>
      <c r="BD349" s="139"/>
      <c r="BE349" s="139"/>
      <c r="BF349" s="139"/>
      <c r="BG349" s="139"/>
      <c r="BH349" s="139"/>
      <c r="BI349" s="139"/>
      <c r="BJ349" s="139"/>
      <c r="BK349" s="139"/>
    </row>
    <row r="350" spans="1:63" s="140" customFormat="1" ht="25.5">
      <c r="A350" s="14" t="s">
        <v>91</v>
      </c>
      <c r="B350" s="14">
        <v>1</v>
      </c>
      <c r="C350" s="14">
        <v>3</v>
      </c>
      <c r="D350" s="14">
        <v>1</v>
      </c>
      <c r="E350" s="14">
        <v>2</v>
      </c>
      <c r="F350" s="14">
        <v>0</v>
      </c>
      <c r="G350" s="14">
        <v>7</v>
      </c>
      <c r="H350" s="14"/>
      <c r="I350" s="113" t="s">
        <v>381</v>
      </c>
      <c r="J350" s="114" t="s">
        <v>368</v>
      </c>
      <c r="K350" s="219">
        <v>0</v>
      </c>
      <c r="L350" s="115">
        <v>44.5</v>
      </c>
      <c r="M350" s="115">
        <v>420</v>
      </c>
      <c r="N350" s="115">
        <v>396.2</v>
      </c>
      <c r="O350" s="115">
        <f t="shared" si="11"/>
        <v>860.7</v>
      </c>
      <c r="P350" s="116">
        <v>2017</v>
      </c>
      <c r="Q350" s="139"/>
      <c r="R350" s="315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  <c r="AD350" s="139"/>
      <c r="AE350" s="139"/>
      <c r="AF350" s="139"/>
      <c r="AG350" s="139"/>
      <c r="AH350" s="139"/>
      <c r="AI350" s="139"/>
      <c r="AJ350" s="139"/>
      <c r="AK350" s="139"/>
      <c r="AL350" s="139"/>
      <c r="AM350" s="139"/>
      <c r="AN350" s="139"/>
      <c r="AO350" s="139"/>
      <c r="AP350" s="139"/>
      <c r="AQ350" s="139"/>
      <c r="AR350" s="139"/>
      <c r="AS350" s="139"/>
      <c r="AT350" s="139"/>
      <c r="AU350" s="139"/>
      <c r="AV350" s="139"/>
      <c r="AW350" s="139"/>
      <c r="AX350" s="139"/>
      <c r="AY350" s="139"/>
      <c r="AZ350" s="139"/>
      <c r="BA350" s="139"/>
      <c r="BB350" s="139"/>
      <c r="BC350" s="139"/>
      <c r="BD350" s="139"/>
      <c r="BE350" s="139"/>
      <c r="BF350" s="139"/>
      <c r="BG350" s="139"/>
      <c r="BH350" s="139"/>
      <c r="BI350" s="139"/>
      <c r="BJ350" s="139"/>
      <c r="BK350" s="139"/>
    </row>
    <row r="351" spans="1:18" s="139" customFormat="1" ht="52.5" customHeight="1">
      <c r="A351" s="151" t="s">
        <v>91</v>
      </c>
      <c r="B351" s="151">
        <v>1</v>
      </c>
      <c r="C351" s="151">
        <v>3</v>
      </c>
      <c r="D351" s="151">
        <v>1</v>
      </c>
      <c r="E351" s="151">
        <v>2</v>
      </c>
      <c r="F351" s="151">
        <v>0</v>
      </c>
      <c r="G351" s="151">
        <v>8</v>
      </c>
      <c r="H351" s="152"/>
      <c r="I351" s="153" t="s">
        <v>382</v>
      </c>
      <c r="J351" s="154" t="s">
        <v>113</v>
      </c>
      <c r="K351" s="228" t="s">
        <v>247</v>
      </c>
      <c r="L351" s="154" t="s">
        <v>114</v>
      </c>
      <c r="M351" s="154" t="s">
        <v>114</v>
      </c>
      <c r="N351" s="154" t="s">
        <v>114</v>
      </c>
      <c r="O351" s="154" t="s">
        <v>114</v>
      </c>
      <c r="P351" s="154">
        <v>2017</v>
      </c>
      <c r="R351" s="315"/>
    </row>
    <row r="352" spans="1:18" s="139" customFormat="1" ht="25.5">
      <c r="A352" s="155" t="s">
        <v>91</v>
      </c>
      <c r="B352" s="155">
        <v>1</v>
      </c>
      <c r="C352" s="155">
        <v>3</v>
      </c>
      <c r="D352" s="155">
        <v>1</v>
      </c>
      <c r="E352" s="155">
        <v>2</v>
      </c>
      <c r="F352" s="155">
        <v>0</v>
      </c>
      <c r="G352" s="155">
        <v>8</v>
      </c>
      <c r="H352" s="155"/>
      <c r="I352" s="156" t="s">
        <v>277</v>
      </c>
      <c r="J352" s="155" t="s">
        <v>156</v>
      </c>
      <c r="K352" s="229">
        <v>0</v>
      </c>
      <c r="L352" s="155">
        <v>1</v>
      </c>
      <c r="M352" s="155">
        <v>1</v>
      </c>
      <c r="N352" s="155">
        <v>1</v>
      </c>
      <c r="O352" s="155">
        <v>3</v>
      </c>
      <c r="P352" s="155">
        <v>2017</v>
      </c>
      <c r="R352" s="315"/>
    </row>
    <row r="353" spans="1:63" s="21" customFormat="1" ht="38.25">
      <c r="A353" s="248" t="s">
        <v>91</v>
      </c>
      <c r="B353" s="248">
        <v>1</v>
      </c>
      <c r="C353" s="248" t="s">
        <v>121</v>
      </c>
      <c r="D353" s="248" t="s">
        <v>98</v>
      </c>
      <c r="E353" s="248" t="s">
        <v>121</v>
      </c>
      <c r="F353" s="248" t="s">
        <v>92</v>
      </c>
      <c r="G353" s="248" t="s">
        <v>92</v>
      </c>
      <c r="H353" s="248"/>
      <c r="I353" s="247" t="s">
        <v>383</v>
      </c>
      <c r="J353" s="248" t="s">
        <v>94</v>
      </c>
      <c r="K353" s="257">
        <f>K354+K355</f>
        <v>3035.5</v>
      </c>
      <c r="L353" s="251">
        <f>L354+L355</f>
        <v>5073.7</v>
      </c>
      <c r="M353" s="251">
        <f>M354+M355</f>
        <v>28982.5</v>
      </c>
      <c r="N353" s="251">
        <f>N354+N355</f>
        <v>28564.5</v>
      </c>
      <c r="O353" s="251">
        <f>O354+O355</f>
        <v>65656.2</v>
      </c>
      <c r="P353" s="278">
        <v>2017</v>
      </c>
      <c r="Q353" s="20"/>
      <c r="R353" s="315">
        <f>K353+L353+M353</f>
        <v>37091.7</v>
      </c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</row>
    <row r="354" spans="1:18" ht="15.75">
      <c r="A354" s="249"/>
      <c r="B354" s="249"/>
      <c r="C354" s="249"/>
      <c r="D354" s="249"/>
      <c r="E354" s="249"/>
      <c r="F354" s="249"/>
      <c r="G354" s="249"/>
      <c r="H354" s="249">
        <v>3</v>
      </c>
      <c r="I354" s="253" t="s">
        <v>95</v>
      </c>
      <c r="J354" s="254" t="s">
        <v>94</v>
      </c>
      <c r="K354" s="255">
        <f>K361+K363+K365+K367+K371+K369+K373</f>
        <v>3035.5</v>
      </c>
      <c r="L354" s="256">
        <f>L361+L363+L365+L367+L371+L369+L373</f>
        <v>5073.7</v>
      </c>
      <c r="M354" s="256">
        <f>M361+M363+M365+M367+M371+M369+M373</f>
        <v>28982.5</v>
      </c>
      <c r="N354" s="256">
        <f>N361+N363+N365+N367+N371+N369+N373</f>
        <v>28564.5</v>
      </c>
      <c r="O354" s="256">
        <f>O361+O363+O365+O367+O371+O369+O373</f>
        <v>65656.2</v>
      </c>
      <c r="P354" s="254">
        <v>2017</v>
      </c>
      <c r="R354" s="315">
        <f>K354+L354+M354</f>
        <v>37091.7</v>
      </c>
    </row>
    <row r="355" spans="1:18" ht="15.75">
      <c r="A355" s="249"/>
      <c r="B355" s="249"/>
      <c r="C355" s="249"/>
      <c r="D355" s="249"/>
      <c r="E355" s="249"/>
      <c r="F355" s="249"/>
      <c r="G355" s="249"/>
      <c r="H355" s="249">
        <v>2</v>
      </c>
      <c r="I355" s="253" t="s">
        <v>96</v>
      </c>
      <c r="J355" s="254" t="s">
        <v>94</v>
      </c>
      <c r="K355" s="255">
        <v>0</v>
      </c>
      <c r="L355" s="256">
        <v>0</v>
      </c>
      <c r="M355" s="256">
        <v>0</v>
      </c>
      <c r="N355" s="256">
        <v>0</v>
      </c>
      <c r="O355" s="256">
        <f>K355+L355+M355</f>
        <v>0</v>
      </c>
      <c r="P355" s="254"/>
      <c r="R355" s="315">
        <f>K355+L355+M355</f>
        <v>0</v>
      </c>
    </row>
    <row r="356" spans="1:18" ht="63.75">
      <c r="A356" s="14" t="s">
        <v>91</v>
      </c>
      <c r="B356" s="14">
        <v>1</v>
      </c>
      <c r="C356" s="14" t="s">
        <v>121</v>
      </c>
      <c r="D356" s="14" t="s">
        <v>98</v>
      </c>
      <c r="E356" s="14" t="s">
        <v>121</v>
      </c>
      <c r="F356" s="14" t="s">
        <v>92</v>
      </c>
      <c r="G356" s="14" t="s">
        <v>92</v>
      </c>
      <c r="H356" s="14"/>
      <c r="I356" s="30" t="s">
        <v>384</v>
      </c>
      <c r="J356" s="33" t="s">
        <v>101</v>
      </c>
      <c r="K356" s="193">
        <v>60.8</v>
      </c>
      <c r="L356" s="28">
        <v>90.2</v>
      </c>
      <c r="M356" s="28">
        <v>100</v>
      </c>
      <c r="N356" s="28">
        <v>100</v>
      </c>
      <c r="O356" s="28">
        <v>100</v>
      </c>
      <c r="P356" s="14">
        <v>2017</v>
      </c>
      <c r="R356" s="315"/>
    </row>
    <row r="357" spans="1:18" ht="63.75">
      <c r="A357" s="14" t="s">
        <v>91</v>
      </c>
      <c r="B357" s="14">
        <v>1</v>
      </c>
      <c r="C357" s="14" t="s">
        <v>121</v>
      </c>
      <c r="D357" s="14" t="s">
        <v>98</v>
      </c>
      <c r="E357" s="14" t="s">
        <v>121</v>
      </c>
      <c r="F357" s="14" t="s">
        <v>92</v>
      </c>
      <c r="G357" s="14" t="s">
        <v>92</v>
      </c>
      <c r="H357" s="14"/>
      <c r="I357" s="30" t="s">
        <v>385</v>
      </c>
      <c r="J357" s="33" t="s">
        <v>101</v>
      </c>
      <c r="K357" s="193">
        <v>59.6</v>
      </c>
      <c r="L357" s="28">
        <v>90.4</v>
      </c>
      <c r="M357" s="28">
        <v>100</v>
      </c>
      <c r="N357" s="28">
        <v>100</v>
      </c>
      <c r="O357" s="28">
        <v>100</v>
      </c>
      <c r="P357" s="14">
        <v>2017</v>
      </c>
      <c r="R357" s="315"/>
    </row>
    <row r="358" spans="1:18" ht="51">
      <c r="A358" s="14" t="s">
        <v>91</v>
      </c>
      <c r="B358" s="14">
        <v>1</v>
      </c>
      <c r="C358" s="14" t="s">
        <v>121</v>
      </c>
      <c r="D358" s="14" t="s">
        <v>98</v>
      </c>
      <c r="E358" s="14" t="s">
        <v>121</v>
      </c>
      <c r="F358" s="14" t="s">
        <v>92</v>
      </c>
      <c r="G358" s="14" t="s">
        <v>92</v>
      </c>
      <c r="H358" s="14"/>
      <c r="I358" s="30" t="s">
        <v>386</v>
      </c>
      <c r="J358" s="14" t="s">
        <v>101</v>
      </c>
      <c r="K358" s="193">
        <v>58.8</v>
      </c>
      <c r="L358" s="28">
        <v>92.2</v>
      </c>
      <c r="M358" s="28">
        <v>99</v>
      </c>
      <c r="N358" s="28">
        <v>100</v>
      </c>
      <c r="O358" s="28">
        <v>100</v>
      </c>
      <c r="P358" s="14">
        <v>2017</v>
      </c>
      <c r="R358" s="315"/>
    </row>
    <row r="359" spans="1:18" ht="126" customHeight="1">
      <c r="A359" s="14" t="s">
        <v>91</v>
      </c>
      <c r="B359" s="14">
        <v>1</v>
      </c>
      <c r="C359" s="14" t="s">
        <v>121</v>
      </c>
      <c r="D359" s="14" t="s">
        <v>98</v>
      </c>
      <c r="E359" s="14" t="s">
        <v>121</v>
      </c>
      <c r="F359" s="14" t="s">
        <v>92</v>
      </c>
      <c r="G359" s="14" t="s">
        <v>92</v>
      </c>
      <c r="H359" s="14"/>
      <c r="I359" s="30" t="s">
        <v>387</v>
      </c>
      <c r="J359" s="14" t="s">
        <v>101</v>
      </c>
      <c r="K359" s="193">
        <v>4.6</v>
      </c>
      <c r="L359" s="28">
        <v>4.6</v>
      </c>
      <c r="M359" s="28">
        <v>42.1</v>
      </c>
      <c r="N359" s="28">
        <v>100</v>
      </c>
      <c r="O359" s="28">
        <v>100</v>
      </c>
      <c r="P359" s="14">
        <v>2017</v>
      </c>
      <c r="R359" s="315"/>
    </row>
    <row r="360" spans="1:18" ht="114.75" customHeight="1">
      <c r="A360" s="14" t="s">
        <v>91</v>
      </c>
      <c r="B360" s="14">
        <v>1</v>
      </c>
      <c r="C360" s="14" t="s">
        <v>121</v>
      </c>
      <c r="D360" s="14" t="s">
        <v>98</v>
      </c>
      <c r="E360" s="14" t="s">
        <v>121</v>
      </c>
      <c r="F360" s="14" t="s">
        <v>92</v>
      </c>
      <c r="G360" s="14" t="s">
        <v>92</v>
      </c>
      <c r="H360" s="14"/>
      <c r="I360" s="30" t="s">
        <v>388</v>
      </c>
      <c r="J360" s="14" t="s">
        <v>101</v>
      </c>
      <c r="K360" s="193">
        <v>24.1</v>
      </c>
      <c r="L360" s="28">
        <v>24.1</v>
      </c>
      <c r="M360" s="28">
        <v>100</v>
      </c>
      <c r="N360" s="28">
        <v>100</v>
      </c>
      <c r="O360" s="28">
        <v>100</v>
      </c>
      <c r="P360" s="14">
        <v>2017</v>
      </c>
      <c r="R360" s="315"/>
    </row>
    <row r="361" spans="1:18" ht="63.75">
      <c r="A361" s="50" t="s">
        <v>91</v>
      </c>
      <c r="B361" s="50">
        <v>1</v>
      </c>
      <c r="C361" s="50" t="s">
        <v>121</v>
      </c>
      <c r="D361" s="50" t="s">
        <v>98</v>
      </c>
      <c r="E361" s="50" t="s">
        <v>121</v>
      </c>
      <c r="F361" s="50" t="s">
        <v>92</v>
      </c>
      <c r="G361" s="50" t="s">
        <v>98</v>
      </c>
      <c r="H361" s="51">
        <v>3</v>
      </c>
      <c r="I361" s="288" t="s">
        <v>444</v>
      </c>
      <c r="J361" s="51" t="s">
        <v>94</v>
      </c>
      <c r="K361" s="202">
        <v>700</v>
      </c>
      <c r="L361" s="54">
        <v>1420</v>
      </c>
      <c r="M361" s="54">
        <v>480</v>
      </c>
      <c r="N361" s="54">
        <v>0</v>
      </c>
      <c r="O361" s="54">
        <f>K361+L361+M361+N361</f>
        <v>2600</v>
      </c>
      <c r="P361" s="51">
        <v>2016</v>
      </c>
      <c r="R361" s="315">
        <f>K361+L361+M361</f>
        <v>2600</v>
      </c>
    </row>
    <row r="362" spans="1:18" ht="51">
      <c r="A362" s="14" t="s">
        <v>91</v>
      </c>
      <c r="B362" s="14">
        <v>1</v>
      </c>
      <c r="C362" s="158" t="s">
        <v>121</v>
      </c>
      <c r="D362" s="158" t="s">
        <v>98</v>
      </c>
      <c r="E362" s="158" t="s">
        <v>121</v>
      </c>
      <c r="F362" s="158" t="s">
        <v>92</v>
      </c>
      <c r="G362" s="158" t="s">
        <v>98</v>
      </c>
      <c r="H362" s="14"/>
      <c r="I362" s="30" t="s">
        <v>389</v>
      </c>
      <c r="J362" s="14" t="s">
        <v>156</v>
      </c>
      <c r="K362" s="200">
        <v>12</v>
      </c>
      <c r="L362" s="40">
        <v>30</v>
      </c>
      <c r="M362" s="40">
        <v>10</v>
      </c>
      <c r="N362" s="40">
        <v>0</v>
      </c>
      <c r="O362" s="40">
        <f>K362+L362+M362+N362</f>
        <v>52</v>
      </c>
      <c r="P362" s="14">
        <v>2016</v>
      </c>
      <c r="R362" s="315"/>
    </row>
    <row r="363" spans="1:18" ht="38.25">
      <c r="A363" s="50" t="s">
        <v>91</v>
      </c>
      <c r="B363" s="50">
        <v>1</v>
      </c>
      <c r="C363" s="50" t="s">
        <v>121</v>
      </c>
      <c r="D363" s="50" t="s">
        <v>98</v>
      </c>
      <c r="E363" s="50" t="s">
        <v>121</v>
      </c>
      <c r="F363" s="50" t="s">
        <v>92</v>
      </c>
      <c r="G363" s="50" t="s">
        <v>116</v>
      </c>
      <c r="H363" s="51">
        <v>3</v>
      </c>
      <c r="I363" s="274" t="s">
        <v>390</v>
      </c>
      <c r="J363" s="51" t="s">
        <v>94</v>
      </c>
      <c r="K363" s="199">
        <v>520.2</v>
      </c>
      <c r="L363" s="54">
        <v>947.7</v>
      </c>
      <c r="M363" s="54">
        <v>1271.6</v>
      </c>
      <c r="N363" s="54">
        <v>1271.6</v>
      </c>
      <c r="O363" s="54">
        <f>K363+L363+M363+N363</f>
        <v>4011.1</v>
      </c>
      <c r="P363" s="51">
        <v>2017</v>
      </c>
      <c r="R363" s="315">
        <f>K363+L363+M363</f>
        <v>2739.5</v>
      </c>
    </row>
    <row r="364" spans="1:18" ht="25.5">
      <c r="A364" s="14" t="s">
        <v>91</v>
      </c>
      <c r="B364" s="14">
        <v>1</v>
      </c>
      <c r="C364" s="158" t="s">
        <v>121</v>
      </c>
      <c r="D364" s="158" t="s">
        <v>98</v>
      </c>
      <c r="E364" s="158" t="s">
        <v>121</v>
      </c>
      <c r="F364" s="158" t="s">
        <v>92</v>
      </c>
      <c r="G364" s="158" t="s">
        <v>116</v>
      </c>
      <c r="H364" s="14"/>
      <c r="I364" s="30" t="s">
        <v>391</v>
      </c>
      <c r="J364" s="14" t="s">
        <v>156</v>
      </c>
      <c r="K364" s="200">
        <v>62</v>
      </c>
      <c r="L364" s="40">
        <v>94</v>
      </c>
      <c r="M364" s="40">
        <v>104</v>
      </c>
      <c r="N364" s="40">
        <v>104</v>
      </c>
      <c r="O364" s="40">
        <v>104</v>
      </c>
      <c r="P364" s="14">
        <v>2017</v>
      </c>
      <c r="R364" s="315"/>
    </row>
    <row r="365" spans="1:18" ht="38.25">
      <c r="A365" s="50" t="s">
        <v>91</v>
      </c>
      <c r="B365" s="50">
        <v>1</v>
      </c>
      <c r="C365" s="50" t="s">
        <v>121</v>
      </c>
      <c r="D365" s="50" t="s">
        <v>98</v>
      </c>
      <c r="E365" s="50" t="s">
        <v>121</v>
      </c>
      <c r="F365" s="50" t="s">
        <v>92</v>
      </c>
      <c r="G365" s="50" t="s">
        <v>121</v>
      </c>
      <c r="H365" s="51">
        <v>3</v>
      </c>
      <c r="I365" s="288" t="s">
        <v>445</v>
      </c>
      <c r="J365" s="51" t="s">
        <v>94</v>
      </c>
      <c r="K365" s="202">
        <v>312</v>
      </c>
      <c r="L365" s="299">
        <v>2706</v>
      </c>
      <c r="M365" s="54">
        <v>616</v>
      </c>
      <c r="N365" s="54">
        <v>102.9</v>
      </c>
      <c r="O365" s="54">
        <f>K365+L365+M365+N365</f>
        <v>3736.9</v>
      </c>
      <c r="P365" s="51">
        <v>2017</v>
      </c>
      <c r="R365" s="315">
        <f>K365+L365+M365</f>
        <v>3634</v>
      </c>
    </row>
    <row r="366" spans="1:18" ht="25.5">
      <c r="A366" s="14" t="s">
        <v>91</v>
      </c>
      <c r="B366" s="14">
        <v>1</v>
      </c>
      <c r="C366" s="158" t="s">
        <v>121</v>
      </c>
      <c r="D366" s="158" t="s">
        <v>98</v>
      </c>
      <c r="E366" s="158" t="s">
        <v>121</v>
      </c>
      <c r="F366" s="158" t="s">
        <v>92</v>
      </c>
      <c r="G366" s="158" t="s">
        <v>121</v>
      </c>
      <c r="H366" s="14"/>
      <c r="I366" s="30" t="s">
        <v>392</v>
      </c>
      <c r="J366" s="14" t="s">
        <v>156</v>
      </c>
      <c r="K366" s="200">
        <v>14</v>
      </c>
      <c r="L366" s="294">
        <v>123</v>
      </c>
      <c r="M366" s="40">
        <v>28</v>
      </c>
      <c r="N366" s="40">
        <v>4</v>
      </c>
      <c r="O366" s="40">
        <f>K366+L366+M366+N366</f>
        <v>169</v>
      </c>
      <c r="P366" s="14">
        <v>2017</v>
      </c>
      <c r="R366" s="315"/>
    </row>
    <row r="367" spans="1:18" ht="96" customHeight="1">
      <c r="A367" s="50" t="s">
        <v>91</v>
      </c>
      <c r="B367" s="50">
        <v>1</v>
      </c>
      <c r="C367" s="50" t="s">
        <v>121</v>
      </c>
      <c r="D367" s="50" t="s">
        <v>98</v>
      </c>
      <c r="E367" s="50" t="s">
        <v>121</v>
      </c>
      <c r="F367" s="50" t="s">
        <v>92</v>
      </c>
      <c r="G367" s="50" t="s">
        <v>130</v>
      </c>
      <c r="H367" s="60">
        <v>3</v>
      </c>
      <c r="I367" s="69" t="s">
        <v>393</v>
      </c>
      <c r="J367" s="60" t="s">
        <v>94</v>
      </c>
      <c r="K367" s="199">
        <v>1245.6</v>
      </c>
      <c r="L367" s="57">
        <v>0</v>
      </c>
      <c r="M367" s="57">
        <v>0</v>
      </c>
      <c r="N367" s="57">
        <v>0</v>
      </c>
      <c r="O367" s="53">
        <f>K367+L367+M367</f>
        <v>1245.6</v>
      </c>
      <c r="P367" s="50">
        <v>2014</v>
      </c>
      <c r="R367" s="315">
        <f>K367+L367+M367</f>
        <v>1245.6</v>
      </c>
    </row>
    <row r="368" spans="1:18" ht="25.5">
      <c r="A368" s="14" t="s">
        <v>91</v>
      </c>
      <c r="B368" s="14">
        <v>1</v>
      </c>
      <c r="C368" s="14" t="s">
        <v>121</v>
      </c>
      <c r="D368" s="14" t="s">
        <v>98</v>
      </c>
      <c r="E368" s="14" t="s">
        <v>121</v>
      </c>
      <c r="F368" s="14" t="s">
        <v>92</v>
      </c>
      <c r="G368" s="14" t="s">
        <v>130</v>
      </c>
      <c r="H368" s="14"/>
      <c r="I368" s="30" t="s">
        <v>394</v>
      </c>
      <c r="J368" s="14" t="s">
        <v>94</v>
      </c>
      <c r="K368" s="200">
        <v>4</v>
      </c>
      <c r="L368" s="40">
        <v>0</v>
      </c>
      <c r="M368" s="40">
        <v>0</v>
      </c>
      <c r="N368" s="40">
        <v>0</v>
      </c>
      <c r="O368" s="40">
        <v>4</v>
      </c>
      <c r="P368" s="14">
        <v>2014</v>
      </c>
      <c r="R368" s="315"/>
    </row>
    <row r="369" spans="1:18" ht="76.5" customHeight="1">
      <c r="A369" s="50" t="s">
        <v>91</v>
      </c>
      <c r="B369" s="50">
        <v>1</v>
      </c>
      <c r="C369" s="50" t="s">
        <v>121</v>
      </c>
      <c r="D369" s="50" t="s">
        <v>98</v>
      </c>
      <c r="E369" s="50" t="s">
        <v>121</v>
      </c>
      <c r="F369" s="50" t="s">
        <v>92</v>
      </c>
      <c r="G369" s="50" t="s">
        <v>129</v>
      </c>
      <c r="H369" s="51">
        <v>3</v>
      </c>
      <c r="I369" s="55" t="s">
        <v>395</v>
      </c>
      <c r="J369" s="51" t="s">
        <v>94</v>
      </c>
      <c r="K369" s="199">
        <v>257.7</v>
      </c>
      <c r="L369" s="54">
        <v>0</v>
      </c>
      <c r="M369" s="54">
        <v>0</v>
      </c>
      <c r="N369" s="54">
        <v>0</v>
      </c>
      <c r="O369" s="54">
        <f>K369+L369+M369</f>
        <v>257.7</v>
      </c>
      <c r="P369" s="50">
        <v>2014</v>
      </c>
      <c r="R369" s="315">
        <f>K369+L369+M369</f>
        <v>257.7</v>
      </c>
    </row>
    <row r="370" spans="1:18" ht="25.5">
      <c r="A370" s="14" t="s">
        <v>91</v>
      </c>
      <c r="B370" s="14">
        <v>1</v>
      </c>
      <c r="C370" s="14" t="s">
        <v>121</v>
      </c>
      <c r="D370" s="14" t="s">
        <v>98</v>
      </c>
      <c r="E370" s="14" t="s">
        <v>121</v>
      </c>
      <c r="F370" s="14" t="s">
        <v>92</v>
      </c>
      <c r="G370" s="14">
        <v>6</v>
      </c>
      <c r="H370" s="14"/>
      <c r="I370" s="30" t="s">
        <v>394</v>
      </c>
      <c r="J370" s="14" t="s">
        <v>156</v>
      </c>
      <c r="K370" s="200">
        <v>2</v>
      </c>
      <c r="L370" s="40">
        <v>0</v>
      </c>
      <c r="M370" s="40">
        <v>0</v>
      </c>
      <c r="N370" s="40">
        <v>0</v>
      </c>
      <c r="O370" s="40">
        <v>2</v>
      </c>
      <c r="P370" s="14">
        <v>2014</v>
      </c>
      <c r="R370" s="315"/>
    </row>
    <row r="371" spans="1:63" s="71" customFormat="1" ht="111" customHeight="1">
      <c r="A371" s="51" t="s">
        <v>91</v>
      </c>
      <c r="B371" s="51">
        <v>1</v>
      </c>
      <c r="C371" s="51" t="s">
        <v>121</v>
      </c>
      <c r="D371" s="51" t="s">
        <v>98</v>
      </c>
      <c r="E371" s="51" t="s">
        <v>121</v>
      </c>
      <c r="F371" s="51" t="s">
        <v>92</v>
      </c>
      <c r="G371" s="51">
        <v>8</v>
      </c>
      <c r="H371" s="51">
        <v>3</v>
      </c>
      <c r="I371" s="55" t="s">
        <v>396</v>
      </c>
      <c r="J371" s="126" t="s">
        <v>94</v>
      </c>
      <c r="K371" s="202">
        <v>0</v>
      </c>
      <c r="L371" s="54">
        <v>0</v>
      </c>
      <c r="M371" s="54">
        <v>16624.9</v>
      </c>
      <c r="N371" s="54">
        <v>27190</v>
      </c>
      <c r="O371" s="54">
        <f>K371+L371+M371+N371</f>
        <v>43814.9</v>
      </c>
      <c r="P371" s="51">
        <v>2017</v>
      </c>
      <c r="Q371" s="3"/>
      <c r="R371" s="315">
        <f>K371+L371+M371</f>
        <v>16624.9</v>
      </c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</row>
    <row r="372" spans="1:18" ht="63.75">
      <c r="A372" s="14" t="s">
        <v>91</v>
      </c>
      <c r="B372" s="14">
        <v>1</v>
      </c>
      <c r="C372" s="14" t="s">
        <v>121</v>
      </c>
      <c r="D372" s="14" t="s">
        <v>98</v>
      </c>
      <c r="E372" s="14" t="s">
        <v>121</v>
      </c>
      <c r="F372" s="14" t="s">
        <v>92</v>
      </c>
      <c r="G372" s="14">
        <v>8</v>
      </c>
      <c r="H372" s="14"/>
      <c r="I372" s="30" t="s">
        <v>397</v>
      </c>
      <c r="J372" s="14" t="s">
        <v>156</v>
      </c>
      <c r="K372" s="200">
        <v>0</v>
      </c>
      <c r="L372" s="40">
        <v>0</v>
      </c>
      <c r="M372" s="40">
        <v>33</v>
      </c>
      <c r="N372" s="40">
        <v>51</v>
      </c>
      <c r="O372" s="40">
        <f>K372+L372+M372+N372</f>
        <v>84</v>
      </c>
      <c r="P372" s="14">
        <v>2017</v>
      </c>
      <c r="R372" s="315"/>
    </row>
    <row r="373" spans="1:63" s="71" customFormat="1" ht="109.5" customHeight="1">
      <c r="A373" s="51" t="s">
        <v>91</v>
      </c>
      <c r="B373" s="51">
        <v>1</v>
      </c>
      <c r="C373" s="51" t="s">
        <v>121</v>
      </c>
      <c r="D373" s="51" t="s">
        <v>98</v>
      </c>
      <c r="E373" s="51" t="s">
        <v>121</v>
      </c>
      <c r="F373" s="51" t="s">
        <v>92</v>
      </c>
      <c r="G373" s="51">
        <v>9</v>
      </c>
      <c r="H373" s="51">
        <v>3</v>
      </c>
      <c r="I373" s="55" t="s">
        <v>398</v>
      </c>
      <c r="J373" s="51" t="s">
        <v>94</v>
      </c>
      <c r="K373" s="202">
        <v>0</v>
      </c>
      <c r="L373" s="54">
        <v>0</v>
      </c>
      <c r="M373" s="54">
        <v>9990</v>
      </c>
      <c r="N373" s="54">
        <v>0</v>
      </c>
      <c r="O373" s="54">
        <f>K373+L373+M373+N373</f>
        <v>9990</v>
      </c>
      <c r="P373" s="51">
        <v>2016</v>
      </c>
      <c r="Q373" s="3"/>
      <c r="R373" s="315">
        <f>K373+L373+M373</f>
        <v>9990</v>
      </c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</row>
    <row r="374" spans="1:18" ht="51">
      <c r="A374" s="14" t="s">
        <v>91</v>
      </c>
      <c r="B374" s="14">
        <v>1</v>
      </c>
      <c r="C374" s="158" t="s">
        <v>121</v>
      </c>
      <c r="D374" s="158" t="s">
        <v>98</v>
      </c>
      <c r="E374" s="158" t="s">
        <v>121</v>
      </c>
      <c r="F374" s="158" t="s">
        <v>92</v>
      </c>
      <c r="G374" s="158">
        <v>9</v>
      </c>
      <c r="H374" s="14"/>
      <c r="I374" s="30" t="s">
        <v>399</v>
      </c>
      <c r="J374" s="14" t="s">
        <v>156</v>
      </c>
      <c r="K374" s="200">
        <v>0</v>
      </c>
      <c r="L374" s="40">
        <v>0</v>
      </c>
      <c r="M374" s="40">
        <v>22</v>
      </c>
      <c r="N374" s="40">
        <v>0</v>
      </c>
      <c r="O374" s="40">
        <f>K374+L374+M374+N374</f>
        <v>22</v>
      </c>
      <c r="P374" s="14">
        <v>2016</v>
      </c>
      <c r="R374" s="315"/>
    </row>
    <row r="375" spans="1:63" s="71" customFormat="1" ht="63.75">
      <c r="A375" s="51" t="s">
        <v>91</v>
      </c>
      <c r="B375" s="51">
        <v>1</v>
      </c>
      <c r="C375" s="51" t="s">
        <v>121</v>
      </c>
      <c r="D375" s="51" t="s">
        <v>98</v>
      </c>
      <c r="E375" s="51" t="s">
        <v>121</v>
      </c>
      <c r="F375" s="51">
        <v>1</v>
      </c>
      <c r="G375" s="51">
        <v>0</v>
      </c>
      <c r="H375" s="60"/>
      <c r="I375" s="55" t="s">
        <v>400</v>
      </c>
      <c r="J375" s="51" t="s">
        <v>113</v>
      </c>
      <c r="K375" s="202" t="s">
        <v>114</v>
      </c>
      <c r="L375" s="54" t="s">
        <v>114</v>
      </c>
      <c r="M375" s="54" t="s">
        <v>114</v>
      </c>
      <c r="N375" s="54" t="s">
        <v>114</v>
      </c>
      <c r="O375" s="54" t="s">
        <v>114</v>
      </c>
      <c r="P375" s="51">
        <v>2017</v>
      </c>
      <c r="Q375" s="3"/>
      <c r="R375" s="315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</row>
    <row r="376" spans="1:18" ht="25.5">
      <c r="A376" s="14" t="s">
        <v>91</v>
      </c>
      <c r="B376" s="14">
        <v>1</v>
      </c>
      <c r="C376" s="14" t="s">
        <v>121</v>
      </c>
      <c r="D376" s="14" t="s">
        <v>98</v>
      </c>
      <c r="E376" s="14" t="s">
        <v>121</v>
      </c>
      <c r="F376" s="14">
        <v>1</v>
      </c>
      <c r="G376" s="14">
        <v>0</v>
      </c>
      <c r="H376" s="14"/>
      <c r="I376" s="30" t="s">
        <v>401</v>
      </c>
      <c r="J376" s="14" t="s">
        <v>156</v>
      </c>
      <c r="K376" s="200">
        <v>3</v>
      </c>
      <c r="L376" s="40">
        <v>5</v>
      </c>
      <c r="M376" s="40">
        <v>5</v>
      </c>
      <c r="N376" s="40">
        <v>5</v>
      </c>
      <c r="O376" s="40">
        <f>SUM(K376:N376)</f>
        <v>18</v>
      </c>
      <c r="P376" s="14">
        <v>2017</v>
      </c>
      <c r="R376" s="315"/>
    </row>
    <row r="377" spans="1:63" s="21" customFormat="1" ht="38.25">
      <c r="A377" s="42" t="s">
        <v>91</v>
      </c>
      <c r="B377" s="42">
        <v>1</v>
      </c>
      <c r="C377" s="42" t="s">
        <v>121</v>
      </c>
      <c r="D377" s="42" t="s">
        <v>98</v>
      </c>
      <c r="E377" s="42" t="s">
        <v>124</v>
      </c>
      <c r="F377" s="42" t="s">
        <v>92</v>
      </c>
      <c r="G377" s="42" t="s">
        <v>92</v>
      </c>
      <c r="H377" s="42"/>
      <c r="I377" s="43" t="s">
        <v>402</v>
      </c>
      <c r="J377" s="42" t="s">
        <v>94</v>
      </c>
      <c r="K377" s="197">
        <f>K378+K379</f>
        <v>5096.8</v>
      </c>
      <c r="L377" s="44">
        <f>L378+L379</f>
        <v>6263.5</v>
      </c>
      <c r="M377" s="44">
        <f>M378+M379</f>
        <v>8890</v>
      </c>
      <c r="N377" s="44">
        <f>N378+N379</f>
        <v>14339</v>
      </c>
      <c r="O377" s="44">
        <f>O378+O379</f>
        <v>34589.3</v>
      </c>
      <c r="P377" s="157">
        <v>2017</v>
      </c>
      <c r="Q377" s="20"/>
      <c r="R377" s="315">
        <f>K377+L377+M377</f>
        <v>20250.3</v>
      </c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</row>
    <row r="378" spans="1:18" ht="15.75">
      <c r="A378" s="45"/>
      <c r="B378" s="45"/>
      <c r="C378" s="45"/>
      <c r="D378" s="45"/>
      <c r="E378" s="45"/>
      <c r="F378" s="45"/>
      <c r="G378" s="45"/>
      <c r="H378" s="45">
        <v>3</v>
      </c>
      <c r="I378" s="46" t="s">
        <v>95</v>
      </c>
      <c r="J378" s="47" t="s">
        <v>94</v>
      </c>
      <c r="K378" s="198">
        <f>K383+K385+K387</f>
        <v>5096.8</v>
      </c>
      <c r="L378" s="48">
        <f>L383+L385+L387</f>
        <v>6263.5</v>
      </c>
      <c r="M378" s="48">
        <f>M383+M385+M387</f>
        <v>8890</v>
      </c>
      <c r="N378" s="48">
        <f>N383+N385+N387</f>
        <v>14339</v>
      </c>
      <c r="O378" s="48">
        <f>O383+O385+O387</f>
        <v>34589.3</v>
      </c>
      <c r="P378" s="47">
        <v>2017</v>
      </c>
      <c r="R378" s="315">
        <f>K378+L378+M378</f>
        <v>20250.3</v>
      </c>
    </row>
    <row r="379" spans="1:18" ht="15.75">
      <c r="A379" s="45"/>
      <c r="B379" s="45"/>
      <c r="C379" s="45"/>
      <c r="D379" s="45"/>
      <c r="E379" s="45"/>
      <c r="F379" s="45"/>
      <c r="G379" s="45"/>
      <c r="H379" s="45">
        <v>2</v>
      </c>
      <c r="I379" s="46" t="s">
        <v>96</v>
      </c>
      <c r="J379" s="47" t="s">
        <v>94</v>
      </c>
      <c r="K379" s="198">
        <v>0</v>
      </c>
      <c r="L379" s="48">
        <v>0</v>
      </c>
      <c r="M379" s="48">
        <v>0</v>
      </c>
      <c r="N379" s="48">
        <v>0</v>
      </c>
      <c r="O379" s="48">
        <f>K379+L379+M379</f>
        <v>0</v>
      </c>
      <c r="P379" s="47"/>
      <c r="R379" s="315">
        <f>K379+L379+M379</f>
        <v>0</v>
      </c>
    </row>
    <row r="380" spans="1:18" ht="38.25">
      <c r="A380" s="108" t="s">
        <v>91</v>
      </c>
      <c r="B380" s="108">
        <v>1</v>
      </c>
      <c r="C380" s="108" t="s">
        <v>121</v>
      </c>
      <c r="D380" s="108" t="s">
        <v>98</v>
      </c>
      <c r="E380" s="108" t="s">
        <v>124</v>
      </c>
      <c r="F380" s="108" t="s">
        <v>92</v>
      </c>
      <c r="G380" s="108" t="s">
        <v>92</v>
      </c>
      <c r="H380" s="108"/>
      <c r="I380" s="30" t="s">
        <v>403</v>
      </c>
      <c r="J380" s="14" t="s">
        <v>101</v>
      </c>
      <c r="K380" s="193">
        <v>55.7</v>
      </c>
      <c r="L380" s="28">
        <v>82.3</v>
      </c>
      <c r="M380" s="28">
        <v>100</v>
      </c>
      <c r="N380" s="28">
        <v>100</v>
      </c>
      <c r="O380" s="28">
        <v>100</v>
      </c>
      <c r="P380" s="159">
        <v>2017</v>
      </c>
      <c r="R380" s="315"/>
    </row>
    <row r="381" spans="1:18" ht="38.25">
      <c r="A381" s="160" t="s">
        <v>91</v>
      </c>
      <c r="B381" s="160">
        <v>1</v>
      </c>
      <c r="C381" s="160" t="s">
        <v>121</v>
      </c>
      <c r="D381" s="160" t="s">
        <v>98</v>
      </c>
      <c r="E381" s="160" t="s">
        <v>124</v>
      </c>
      <c r="F381" s="160" t="s">
        <v>92</v>
      </c>
      <c r="G381" s="160" t="s">
        <v>92</v>
      </c>
      <c r="H381" s="160"/>
      <c r="I381" s="30" t="s">
        <v>404</v>
      </c>
      <c r="J381" s="14" t="s">
        <v>101</v>
      </c>
      <c r="K381" s="193">
        <v>45.5</v>
      </c>
      <c r="L381" s="28">
        <v>45.5</v>
      </c>
      <c r="M381" s="28">
        <v>45.5</v>
      </c>
      <c r="N381" s="28">
        <v>100</v>
      </c>
      <c r="O381" s="28">
        <v>100</v>
      </c>
      <c r="P381" s="161">
        <v>2017</v>
      </c>
      <c r="R381" s="315"/>
    </row>
    <row r="382" spans="1:18" ht="38.25">
      <c r="A382" s="160" t="s">
        <v>91</v>
      </c>
      <c r="B382" s="160">
        <v>1</v>
      </c>
      <c r="C382" s="160" t="s">
        <v>121</v>
      </c>
      <c r="D382" s="160" t="s">
        <v>98</v>
      </c>
      <c r="E382" s="160" t="s">
        <v>124</v>
      </c>
      <c r="F382" s="160" t="s">
        <v>92</v>
      </c>
      <c r="G382" s="160" t="s">
        <v>92</v>
      </c>
      <c r="H382" s="160"/>
      <c r="I382" s="30" t="s">
        <v>405</v>
      </c>
      <c r="J382" s="14" t="s">
        <v>101</v>
      </c>
      <c r="K382" s="193">
        <v>84.6</v>
      </c>
      <c r="L382" s="28">
        <v>92.3</v>
      </c>
      <c r="M382" s="28">
        <v>100</v>
      </c>
      <c r="N382" s="28">
        <v>100</v>
      </c>
      <c r="O382" s="162">
        <v>100</v>
      </c>
      <c r="P382" s="34">
        <v>2017</v>
      </c>
      <c r="R382" s="315"/>
    </row>
    <row r="383" spans="1:18" ht="25.5">
      <c r="A383" s="50" t="s">
        <v>91</v>
      </c>
      <c r="B383" s="50">
        <v>1</v>
      </c>
      <c r="C383" s="50" t="s">
        <v>121</v>
      </c>
      <c r="D383" s="50" t="s">
        <v>98</v>
      </c>
      <c r="E383" s="50" t="s">
        <v>124</v>
      </c>
      <c r="F383" s="51" t="s">
        <v>92</v>
      </c>
      <c r="G383" s="51" t="s">
        <v>98</v>
      </c>
      <c r="H383" s="51">
        <v>3</v>
      </c>
      <c r="I383" s="55" t="s">
        <v>406</v>
      </c>
      <c r="J383" s="51" t="s">
        <v>94</v>
      </c>
      <c r="K383" s="199">
        <v>4897.8</v>
      </c>
      <c r="L383" s="299">
        <v>6263.5</v>
      </c>
      <c r="M383" s="54">
        <v>6590</v>
      </c>
      <c r="N383" s="54">
        <v>0</v>
      </c>
      <c r="O383" s="54">
        <f aca="true" t="shared" si="12" ref="O383:O388">K383+L383+M383+N383</f>
        <v>17751.3</v>
      </c>
      <c r="P383" s="163">
        <v>2016</v>
      </c>
      <c r="R383" s="315">
        <f>K383+L383+M383</f>
        <v>17751.3</v>
      </c>
    </row>
    <row r="384" spans="1:18" ht="25.5">
      <c r="A384" s="14" t="s">
        <v>91</v>
      </c>
      <c r="B384" s="14">
        <v>1</v>
      </c>
      <c r="C384" s="158" t="s">
        <v>121</v>
      </c>
      <c r="D384" s="158" t="s">
        <v>98</v>
      </c>
      <c r="E384" s="158" t="s">
        <v>124</v>
      </c>
      <c r="F384" s="158" t="s">
        <v>92</v>
      </c>
      <c r="G384" s="158" t="s">
        <v>98</v>
      </c>
      <c r="H384" s="14"/>
      <c r="I384" s="30" t="s">
        <v>407</v>
      </c>
      <c r="J384" s="14" t="s">
        <v>156</v>
      </c>
      <c r="K384" s="200">
        <v>13</v>
      </c>
      <c r="L384" s="307">
        <v>21</v>
      </c>
      <c r="M384" s="40">
        <v>14</v>
      </c>
      <c r="N384" s="40">
        <v>0</v>
      </c>
      <c r="O384" s="40">
        <f t="shared" si="12"/>
        <v>48</v>
      </c>
      <c r="P384" s="14">
        <v>2016</v>
      </c>
      <c r="R384" s="315"/>
    </row>
    <row r="385" spans="1:63" s="49" customFormat="1" ht="51">
      <c r="A385" s="51" t="s">
        <v>91</v>
      </c>
      <c r="B385" s="51">
        <v>1</v>
      </c>
      <c r="C385" s="51" t="s">
        <v>121</v>
      </c>
      <c r="D385" s="51" t="s">
        <v>98</v>
      </c>
      <c r="E385" s="51" t="s">
        <v>124</v>
      </c>
      <c r="F385" s="51" t="s">
        <v>92</v>
      </c>
      <c r="G385" s="51">
        <v>2</v>
      </c>
      <c r="H385" s="51">
        <v>3</v>
      </c>
      <c r="I385" s="55" t="s">
        <v>408</v>
      </c>
      <c r="J385" s="51" t="s">
        <v>94</v>
      </c>
      <c r="K385" s="199">
        <v>199</v>
      </c>
      <c r="L385" s="54">
        <v>0</v>
      </c>
      <c r="M385" s="54">
        <v>0</v>
      </c>
      <c r="N385" s="54">
        <v>14339</v>
      </c>
      <c r="O385" s="54">
        <f t="shared" si="12"/>
        <v>14538</v>
      </c>
      <c r="P385" s="51">
        <v>2017</v>
      </c>
      <c r="Q385" s="3"/>
      <c r="R385" s="315">
        <f>K385+L385+M385</f>
        <v>199</v>
      </c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</row>
    <row r="386" spans="1:18" ht="38.25">
      <c r="A386" s="14" t="s">
        <v>91</v>
      </c>
      <c r="B386" s="14">
        <v>1</v>
      </c>
      <c r="C386" s="158" t="s">
        <v>121</v>
      </c>
      <c r="D386" s="158" t="s">
        <v>98</v>
      </c>
      <c r="E386" s="158" t="s">
        <v>124</v>
      </c>
      <c r="F386" s="158" t="s">
        <v>92</v>
      </c>
      <c r="G386" s="158" t="s">
        <v>116</v>
      </c>
      <c r="H386" s="14"/>
      <c r="I386" s="30" t="s">
        <v>409</v>
      </c>
      <c r="J386" s="14" t="s">
        <v>156</v>
      </c>
      <c r="K386" s="200">
        <v>1</v>
      </c>
      <c r="L386" s="40">
        <v>0</v>
      </c>
      <c r="M386" s="40">
        <v>0</v>
      </c>
      <c r="N386" s="40">
        <v>60</v>
      </c>
      <c r="O386" s="28">
        <f t="shared" si="12"/>
        <v>61</v>
      </c>
      <c r="P386" s="14">
        <v>2017</v>
      </c>
      <c r="R386" s="315"/>
    </row>
    <row r="387" spans="1:18" ht="25.5">
      <c r="A387" s="50" t="s">
        <v>91</v>
      </c>
      <c r="B387" s="50">
        <v>1</v>
      </c>
      <c r="C387" s="50" t="s">
        <v>121</v>
      </c>
      <c r="D387" s="50" t="s">
        <v>98</v>
      </c>
      <c r="E387" s="50" t="s">
        <v>124</v>
      </c>
      <c r="F387" s="51" t="s">
        <v>92</v>
      </c>
      <c r="G387" s="51">
        <v>3</v>
      </c>
      <c r="H387" s="51">
        <v>3</v>
      </c>
      <c r="I387" s="55" t="s">
        <v>410</v>
      </c>
      <c r="J387" s="51" t="s">
        <v>94</v>
      </c>
      <c r="K387" s="202">
        <v>0</v>
      </c>
      <c r="L387" s="299">
        <v>0</v>
      </c>
      <c r="M387" s="54">
        <v>2300</v>
      </c>
      <c r="N387" s="54">
        <v>0</v>
      </c>
      <c r="O387" s="54">
        <f>K387+L387+M387+N387</f>
        <v>2300</v>
      </c>
      <c r="P387" s="51">
        <v>2016</v>
      </c>
      <c r="R387" s="315">
        <f>K387+L387+M387</f>
        <v>2300</v>
      </c>
    </row>
    <row r="388" spans="1:18" ht="38.25">
      <c r="A388" s="14" t="s">
        <v>91</v>
      </c>
      <c r="B388" s="14">
        <v>1</v>
      </c>
      <c r="C388" s="158" t="s">
        <v>121</v>
      </c>
      <c r="D388" s="158" t="s">
        <v>98</v>
      </c>
      <c r="E388" s="158" t="s">
        <v>124</v>
      </c>
      <c r="F388" s="158" t="s">
        <v>92</v>
      </c>
      <c r="G388" s="158">
        <v>3</v>
      </c>
      <c r="H388" s="14"/>
      <c r="I388" s="30" t="s">
        <v>411</v>
      </c>
      <c r="J388" s="14" t="s">
        <v>156</v>
      </c>
      <c r="K388" s="200">
        <v>0</v>
      </c>
      <c r="L388" s="294">
        <v>0</v>
      </c>
      <c r="M388" s="40">
        <v>1</v>
      </c>
      <c r="N388" s="40">
        <v>0</v>
      </c>
      <c r="O388" s="40">
        <f t="shared" si="12"/>
        <v>1</v>
      </c>
      <c r="P388" s="14">
        <v>2016</v>
      </c>
      <c r="R388" s="315"/>
    </row>
    <row r="389" spans="1:18" ht="63.75">
      <c r="A389" s="59" t="s">
        <v>91</v>
      </c>
      <c r="B389" s="59">
        <v>1</v>
      </c>
      <c r="C389" s="59" t="s">
        <v>121</v>
      </c>
      <c r="D389" s="59" t="s">
        <v>98</v>
      </c>
      <c r="E389" s="59">
        <v>4</v>
      </c>
      <c r="F389" s="59">
        <v>0</v>
      </c>
      <c r="G389" s="59">
        <v>4</v>
      </c>
      <c r="H389" s="59"/>
      <c r="I389" s="61" t="s">
        <v>412</v>
      </c>
      <c r="J389" s="59" t="s">
        <v>113</v>
      </c>
      <c r="K389" s="204" t="s">
        <v>114</v>
      </c>
      <c r="L389" s="62" t="s">
        <v>114</v>
      </c>
      <c r="M389" s="62" t="s">
        <v>114</v>
      </c>
      <c r="N389" s="62" t="s">
        <v>114</v>
      </c>
      <c r="O389" s="62" t="s">
        <v>114</v>
      </c>
      <c r="P389" s="59">
        <v>2017</v>
      </c>
      <c r="R389" s="315"/>
    </row>
    <row r="390" spans="1:18" ht="56.25" customHeight="1">
      <c r="A390" s="14" t="s">
        <v>91</v>
      </c>
      <c r="B390" s="14">
        <v>1</v>
      </c>
      <c r="C390" s="14" t="s">
        <v>121</v>
      </c>
      <c r="D390" s="14" t="s">
        <v>98</v>
      </c>
      <c r="E390" s="14">
        <v>4</v>
      </c>
      <c r="F390" s="14">
        <v>0</v>
      </c>
      <c r="G390" s="14">
        <v>4</v>
      </c>
      <c r="H390" s="14"/>
      <c r="I390" s="30" t="s">
        <v>413</v>
      </c>
      <c r="J390" s="14" t="s">
        <v>156</v>
      </c>
      <c r="K390" s="200">
        <v>5</v>
      </c>
      <c r="L390" s="40">
        <v>6</v>
      </c>
      <c r="M390" s="40">
        <v>6</v>
      </c>
      <c r="N390" s="40">
        <v>6</v>
      </c>
      <c r="O390" s="40">
        <f>SUM(K390:N390)</f>
        <v>23</v>
      </c>
      <c r="P390" s="14">
        <v>2017</v>
      </c>
      <c r="R390" s="315"/>
    </row>
    <row r="391" spans="1:63" s="21" customFormat="1" ht="38.25">
      <c r="A391" s="248" t="s">
        <v>91</v>
      </c>
      <c r="B391" s="248">
        <v>1</v>
      </c>
      <c r="C391" s="248" t="s">
        <v>121</v>
      </c>
      <c r="D391" s="248" t="s">
        <v>98</v>
      </c>
      <c r="E391" s="248" t="s">
        <v>130</v>
      </c>
      <c r="F391" s="248" t="s">
        <v>92</v>
      </c>
      <c r="G391" s="248" t="s">
        <v>92</v>
      </c>
      <c r="H391" s="248"/>
      <c r="I391" s="247" t="s">
        <v>414</v>
      </c>
      <c r="J391" s="248" t="s">
        <v>94</v>
      </c>
      <c r="K391" s="257">
        <f>K398+K400</f>
        <v>115.1</v>
      </c>
      <c r="L391" s="251">
        <f>L392+L393</f>
        <v>1950</v>
      </c>
      <c r="M391" s="251">
        <f>M392+M393</f>
        <v>1953</v>
      </c>
      <c r="N391" s="251">
        <f>N392+N393</f>
        <v>2613</v>
      </c>
      <c r="O391" s="251">
        <f>O392+O393</f>
        <v>6631.1</v>
      </c>
      <c r="P391" s="248">
        <v>2017</v>
      </c>
      <c r="Q391" s="20"/>
      <c r="R391" s="315">
        <f>K391+L391+M391</f>
        <v>4018.1</v>
      </c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</row>
    <row r="392" spans="1:18" ht="15.75">
      <c r="A392" s="249"/>
      <c r="B392" s="249"/>
      <c r="C392" s="249"/>
      <c r="D392" s="249"/>
      <c r="E392" s="249"/>
      <c r="F392" s="249"/>
      <c r="G392" s="249"/>
      <c r="H392" s="249">
        <v>3</v>
      </c>
      <c r="I392" s="253" t="s">
        <v>95</v>
      </c>
      <c r="J392" s="254" t="s">
        <v>94</v>
      </c>
      <c r="K392" s="255">
        <f>K398+K400</f>
        <v>115.1</v>
      </c>
      <c r="L392" s="256">
        <f>L398+L402+L400</f>
        <v>1950</v>
      </c>
      <c r="M392" s="256">
        <f>M398+M402+M400</f>
        <v>1953</v>
      </c>
      <c r="N392" s="256">
        <f>N398+N402+N400</f>
        <v>2613</v>
      </c>
      <c r="O392" s="256">
        <f>O398+O402+O400</f>
        <v>6631.1</v>
      </c>
      <c r="P392" s="254">
        <v>2017</v>
      </c>
      <c r="R392" s="315">
        <f>K392+L392+M392</f>
        <v>4018.1</v>
      </c>
    </row>
    <row r="393" spans="1:18" ht="15.75">
      <c r="A393" s="249"/>
      <c r="B393" s="249"/>
      <c r="C393" s="249"/>
      <c r="D393" s="249"/>
      <c r="E393" s="249"/>
      <c r="F393" s="249"/>
      <c r="G393" s="249"/>
      <c r="H393" s="249">
        <v>2</v>
      </c>
      <c r="I393" s="253" t="s">
        <v>96</v>
      </c>
      <c r="J393" s="254" t="s">
        <v>94</v>
      </c>
      <c r="K393" s="255">
        <v>0</v>
      </c>
      <c r="L393" s="256">
        <v>0</v>
      </c>
      <c r="M393" s="256">
        <v>0</v>
      </c>
      <c r="N393" s="256">
        <v>0</v>
      </c>
      <c r="O393" s="256">
        <f>K393+L393+M393</f>
        <v>0</v>
      </c>
      <c r="P393" s="256"/>
      <c r="R393" s="315">
        <f>K393+L393+M393</f>
        <v>0</v>
      </c>
    </row>
    <row r="394" spans="1:18" ht="55.5" customHeight="1">
      <c r="A394" s="14" t="s">
        <v>91</v>
      </c>
      <c r="B394" s="14">
        <v>1</v>
      </c>
      <c r="C394" s="14" t="s">
        <v>121</v>
      </c>
      <c r="D394" s="14" t="s">
        <v>98</v>
      </c>
      <c r="E394" s="14" t="s">
        <v>130</v>
      </c>
      <c r="F394" s="14" t="s">
        <v>92</v>
      </c>
      <c r="G394" s="14" t="s">
        <v>92</v>
      </c>
      <c r="H394" s="14"/>
      <c r="I394" s="30" t="s">
        <v>415</v>
      </c>
      <c r="J394" s="14" t="s">
        <v>156</v>
      </c>
      <c r="K394" s="200">
        <v>15</v>
      </c>
      <c r="L394" s="40">
        <v>702</v>
      </c>
      <c r="M394" s="40">
        <v>643</v>
      </c>
      <c r="N394" s="40">
        <v>863</v>
      </c>
      <c r="O394" s="40">
        <f>K394+L394+M394+N394</f>
        <v>2223</v>
      </c>
      <c r="P394" s="14">
        <v>2017</v>
      </c>
      <c r="R394" s="315"/>
    </row>
    <row r="395" spans="1:18" ht="51">
      <c r="A395" s="14" t="s">
        <v>91</v>
      </c>
      <c r="B395" s="14">
        <v>1</v>
      </c>
      <c r="C395" s="14" t="s">
        <v>121</v>
      </c>
      <c r="D395" s="14" t="s">
        <v>98</v>
      </c>
      <c r="E395" s="14" t="s">
        <v>130</v>
      </c>
      <c r="F395" s="14" t="s">
        <v>92</v>
      </c>
      <c r="G395" s="14" t="s">
        <v>92</v>
      </c>
      <c r="H395" s="14"/>
      <c r="I395" s="30" t="s">
        <v>416</v>
      </c>
      <c r="J395" s="14" t="s">
        <v>101</v>
      </c>
      <c r="K395" s="193">
        <v>79.4</v>
      </c>
      <c r="L395" s="28">
        <v>79.4</v>
      </c>
      <c r="M395" s="28">
        <v>89.7</v>
      </c>
      <c r="N395" s="28">
        <v>100</v>
      </c>
      <c r="O395" s="28">
        <v>100</v>
      </c>
      <c r="P395" s="14">
        <v>2017</v>
      </c>
      <c r="R395" s="315"/>
    </row>
    <row r="396" spans="1:18" ht="51">
      <c r="A396" s="51" t="s">
        <v>91</v>
      </c>
      <c r="B396" s="51">
        <v>1</v>
      </c>
      <c r="C396" s="51" t="s">
        <v>121</v>
      </c>
      <c r="D396" s="51" t="s">
        <v>98</v>
      </c>
      <c r="E396" s="51" t="s">
        <v>130</v>
      </c>
      <c r="F396" s="51" t="s">
        <v>92</v>
      </c>
      <c r="G396" s="51" t="s">
        <v>98</v>
      </c>
      <c r="H396" s="51"/>
      <c r="I396" s="55" t="s">
        <v>417</v>
      </c>
      <c r="J396" s="51" t="s">
        <v>113</v>
      </c>
      <c r="K396" s="202" t="s">
        <v>114</v>
      </c>
      <c r="L396" s="54" t="s">
        <v>114</v>
      </c>
      <c r="M396" s="54" t="s">
        <v>114</v>
      </c>
      <c r="N396" s="54" t="s">
        <v>114</v>
      </c>
      <c r="O396" s="54" t="s">
        <v>114</v>
      </c>
      <c r="P396" s="51">
        <v>2017</v>
      </c>
      <c r="R396" s="315"/>
    </row>
    <row r="397" spans="1:18" ht="25.5">
      <c r="A397" s="14" t="s">
        <v>91</v>
      </c>
      <c r="B397" s="14">
        <v>1</v>
      </c>
      <c r="C397" s="158" t="s">
        <v>121</v>
      </c>
      <c r="D397" s="158" t="s">
        <v>98</v>
      </c>
      <c r="E397" s="158" t="s">
        <v>130</v>
      </c>
      <c r="F397" s="158" t="s">
        <v>92</v>
      </c>
      <c r="G397" s="158" t="s">
        <v>98</v>
      </c>
      <c r="H397" s="14"/>
      <c r="I397" s="30" t="s">
        <v>418</v>
      </c>
      <c r="J397" s="14" t="s">
        <v>156</v>
      </c>
      <c r="K397" s="200">
        <v>70</v>
      </c>
      <c r="L397" s="40">
        <v>69</v>
      </c>
      <c r="M397" s="40">
        <v>68</v>
      </c>
      <c r="N397" s="40">
        <v>68</v>
      </c>
      <c r="O397" s="40">
        <f>N397</f>
        <v>68</v>
      </c>
      <c r="P397" s="14">
        <v>2017</v>
      </c>
      <c r="R397" s="315"/>
    </row>
    <row r="398" spans="1:18" ht="25.5">
      <c r="A398" s="50" t="s">
        <v>91</v>
      </c>
      <c r="B398" s="50">
        <v>1</v>
      </c>
      <c r="C398" s="50" t="s">
        <v>121</v>
      </c>
      <c r="D398" s="50" t="s">
        <v>98</v>
      </c>
      <c r="E398" s="50" t="s">
        <v>130</v>
      </c>
      <c r="F398" s="50" t="s">
        <v>92</v>
      </c>
      <c r="G398" s="50" t="s">
        <v>116</v>
      </c>
      <c r="H398" s="51">
        <v>3</v>
      </c>
      <c r="I398" s="288" t="s">
        <v>446</v>
      </c>
      <c r="J398" s="51" t="s">
        <v>94</v>
      </c>
      <c r="K398" s="202">
        <v>45</v>
      </c>
      <c r="L398" s="54">
        <v>0</v>
      </c>
      <c r="M398" s="54">
        <v>0</v>
      </c>
      <c r="N398" s="54">
        <v>0</v>
      </c>
      <c r="O398" s="54">
        <f>K398+L398+M398+N398</f>
        <v>45</v>
      </c>
      <c r="P398" s="50">
        <v>2014</v>
      </c>
      <c r="R398" s="315">
        <f>K398+L398+M398</f>
        <v>45</v>
      </c>
    </row>
    <row r="399" spans="1:18" ht="25.5">
      <c r="A399" s="14" t="s">
        <v>91</v>
      </c>
      <c r="B399" s="14">
        <v>1</v>
      </c>
      <c r="C399" s="14" t="s">
        <v>121</v>
      </c>
      <c r="D399" s="14" t="s">
        <v>98</v>
      </c>
      <c r="E399" s="14" t="s">
        <v>130</v>
      </c>
      <c r="F399" s="14" t="s">
        <v>92</v>
      </c>
      <c r="G399" s="14" t="s">
        <v>116</v>
      </c>
      <c r="H399" s="14"/>
      <c r="I399" s="76" t="s">
        <v>419</v>
      </c>
      <c r="J399" s="14" t="s">
        <v>156</v>
      </c>
      <c r="K399" s="200">
        <v>15</v>
      </c>
      <c r="L399" s="40">
        <v>0</v>
      </c>
      <c r="M399" s="40">
        <v>0</v>
      </c>
      <c r="N399" s="40">
        <v>0</v>
      </c>
      <c r="O399" s="40">
        <v>15</v>
      </c>
      <c r="P399" s="14">
        <v>2014</v>
      </c>
      <c r="R399" s="315"/>
    </row>
    <row r="400" spans="1:63" s="71" customFormat="1" ht="25.5">
      <c r="A400" s="60" t="s">
        <v>91</v>
      </c>
      <c r="B400" s="60">
        <v>1</v>
      </c>
      <c r="C400" s="60" t="s">
        <v>121</v>
      </c>
      <c r="D400" s="60" t="s">
        <v>98</v>
      </c>
      <c r="E400" s="60" t="s">
        <v>130</v>
      </c>
      <c r="F400" s="60" t="s">
        <v>92</v>
      </c>
      <c r="G400" s="60">
        <v>3</v>
      </c>
      <c r="H400" s="60">
        <v>3</v>
      </c>
      <c r="I400" s="69" t="s">
        <v>420</v>
      </c>
      <c r="J400" s="60" t="s">
        <v>94</v>
      </c>
      <c r="K400" s="203">
        <v>70.1</v>
      </c>
      <c r="L400" s="57">
        <v>0</v>
      </c>
      <c r="M400" s="57">
        <v>24</v>
      </c>
      <c r="N400" s="57">
        <v>24</v>
      </c>
      <c r="O400" s="57">
        <f>K400+L400+M400+N400</f>
        <v>118.1</v>
      </c>
      <c r="P400" s="60">
        <v>2017</v>
      </c>
      <c r="Q400" s="3"/>
      <c r="R400" s="315">
        <f>K400+L400+M400</f>
        <v>94.1</v>
      </c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</row>
    <row r="401" spans="1:18" ht="25.5">
      <c r="A401" s="14" t="s">
        <v>91</v>
      </c>
      <c r="B401" s="14">
        <v>1</v>
      </c>
      <c r="C401" s="14" t="s">
        <v>121</v>
      </c>
      <c r="D401" s="14" t="s">
        <v>98</v>
      </c>
      <c r="E401" s="14" t="s">
        <v>130</v>
      </c>
      <c r="F401" s="14" t="s">
        <v>92</v>
      </c>
      <c r="G401" s="14">
        <v>3</v>
      </c>
      <c r="H401" s="14"/>
      <c r="I401" s="30" t="s">
        <v>421</v>
      </c>
      <c r="J401" s="14" t="s">
        <v>156</v>
      </c>
      <c r="K401" s="200">
        <v>6399</v>
      </c>
      <c r="L401" s="40">
        <v>0</v>
      </c>
      <c r="M401" s="40">
        <v>1600</v>
      </c>
      <c r="N401" s="40">
        <v>1600</v>
      </c>
      <c r="O401" s="28">
        <f>K401+L401+M401+N401</f>
        <v>9599</v>
      </c>
      <c r="P401" s="14">
        <v>2017</v>
      </c>
      <c r="R401" s="315"/>
    </row>
    <row r="402" spans="1:63" s="71" customFormat="1" ht="38.25">
      <c r="A402" s="60" t="s">
        <v>91</v>
      </c>
      <c r="B402" s="60">
        <v>1</v>
      </c>
      <c r="C402" s="60" t="s">
        <v>121</v>
      </c>
      <c r="D402" s="60" t="s">
        <v>98</v>
      </c>
      <c r="E402" s="60" t="s">
        <v>130</v>
      </c>
      <c r="F402" s="60" t="s">
        <v>92</v>
      </c>
      <c r="G402" s="60">
        <v>5</v>
      </c>
      <c r="H402" s="60">
        <v>3</v>
      </c>
      <c r="I402" s="69" t="s">
        <v>422</v>
      </c>
      <c r="J402" s="60" t="s">
        <v>94</v>
      </c>
      <c r="K402" s="203">
        <v>0</v>
      </c>
      <c r="L402" s="300">
        <v>1950</v>
      </c>
      <c r="M402" s="57">
        <v>1929</v>
      </c>
      <c r="N402" s="57">
        <v>2589</v>
      </c>
      <c r="O402" s="57">
        <f>K402+L402+M402+N402</f>
        <v>6468</v>
      </c>
      <c r="P402" s="60">
        <v>2017</v>
      </c>
      <c r="Q402" s="3"/>
      <c r="R402" s="315">
        <f>K402+L402+M402</f>
        <v>3879</v>
      </c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</row>
    <row r="403" spans="1:18" ht="39" customHeight="1">
      <c r="A403" s="14" t="s">
        <v>91</v>
      </c>
      <c r="B403" s="14">
        <v>1</v>
      </c>
      <c r="C403" s="14" t="s">
        <v>121</v>
      </c>
      <c r="D403" s="14" t="s">
        <v>98</v>
      </c>
      <c r="E403" s="14" t="s">
        <v>130</v>
      </c>
      <c r="F403" s="14" t="s">
        <v>92</v>
      </c>
      <c r="G403" s="14">
        <v>5</v>
      </c>
      <c r="H403" s="14"/>
      <c r="I403" s="30" t="s">
        <v>423</v>
      </c>
      <c r="J403" s="14" t="s">
        <v>156</v>
      </c>
      <c r="K403" s="200">
        <v>0</v>
      </c>
      <c r="L403" s="294">
        <v>650</v>
      </c>
      <c r="M403" s="40">
        <v>643</v>
      </c>
      <c r="N403" s="40">
        <v>863</v>
      </c>
      <c r="O403" s="40">
        <f>K403+L403+M403+N403</f>
        <v>2156</v>
      </c>
      <c r="P403" s="14">
        <v>2017</v>
      </c>
      <c r="R403" s="315"/>
    </row>
    <row r="404" spans="1:63" s="21" customFormat="1" ht="38.25">
      <c r="A404" s="264" t="s">
        <v>91</v>
      </c>
      <c r="B404" s="264">
        <v>1</v>
      </c>
      <c r="C404" s="264" t="s">
        <v>124</v>
      </c>
      <c r="D404" s="264" t="s">
        <v>92</v>
      </c>
      <c r="E404" s="264" t="s">
        <v>92</v>
      </c>
      <c r="F404" s="264" t="s">
        <v>92</v>
      </c>
      <c r="G404" s="264" t="s">
        <v>92</v>
      </c>
      <c r="H404" s="264"/>
      <c r="I404" s="265" t="s">
        <v>424</v>
      </c>
      <c r="J404" s="264" t="s">
        <v>94</v>
      </c>
      <c r="K404" s="266">
        <f>K405+K406+K407</f>
        <v>4403.2</v>
      </c>
      <c r="L404" s="267">
        <f>L405+L406+L407</f>
        <v>500</v>
      </c>
      <c r="M404" s="267">
        <f>M405+M406+M407</f>
        <v>13500</v>
      </c>
      <c r="N404" s="267">
        <f>N405+N406+N407</f>
        <v>15000</v>
      </c>
      <c r="O404" s="267">
        <f>O405+O406+O407</f>
        <v>33403.2</v>
      </c>
      <c r="P404" s="264">
        <v>2017</v>
      </c>
      <c r="Q404" s="20"/>
      <c r="R404" s="315">
        <f aca="true" t="shared" si="13" ref="R404:R411">K404+L404+M404</f>
        <v>18403.2</v>
      </c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</row>
    <row r="405" spans="1:63" s="73" customFormat="1" ht="15.75">
      <c r="A405" s="164" t="s">
        <v>86</v>
      </c>
      <c r="B405" s="164" t="s">
        <v>86</v>
      </c>
      <c r="C405" s="164" t="s">
        <v>86</v>
      </c>
      <c r="D405" s="164" t="s">
        <v>86</v>
      </c>
      <c r="E405" s="164" t="s">
        <v>86</v>
      </c>
      <c r="F405" s="164" t="s">
        <v>86</v>
      </c>
      <c r="G405" s="164" t="s">
        <v>86</v>
      </c>
      <c r="H405" s="164">
        <v>3</v>
      </c>
      <c r="I405" s="165" t="s">
        <v>95</v>
      </c>
      <c r="J405" s="26" t="s">
        <v>94</v>
      </c>
      <c r="K405" s="207">
        <f aca="true" t="shared" si="14" ref="K405:O406">K409+K427</f>
        <v>750</v>
      </c>
      <c r="L405" s="29">
        <f t="shared" si="14"/>
        <v>500</v>
      </c>
      <c r="M405" s="29">
        <f t="shared" si="14"/>
        <v>13500</v>
      </c>
      <c r="N405" s="29">
        <f t="shared" si="14"/>
        <v>15000</v>
      </c>
      <c r="O405" s="29">
        <f t="shared" si="14"/>
        <v>29750</v>
      </c>
      <c r="P405" s="26">
        <v>2017</v>
      </c>
      <c r="Q405" s="3"/>
      <c r="R405" s="315">
        <f t="shared" si="13"/>
        <v>14750</v>
      </c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</row>
    <row r="406" spans="1:18" ht="15.75">
      <c r="A406" s="13" t="s">
        <v>86</v>
      </c>
      <c r="B406" s="13" t="s">
        <v>86</v>
      </c>
      <c r="C406" s="13" t="s">
        <v>86</v>
      </c>
      <c r="D406" s="13" t="s">
        <v>86</v>
      </c>
      <c r="E406" s="13" t="s">
        <v>86</v>
      </c>
      <c r="F406" s="13" t="s">
        <v>86</v>
      </c>
      <c r="G406" s="13" t="s">
        <v>86</v>
      </c>
      <c r="H406" s="13">
        <v>2</v>
      </c>
      <c r="I406" s="39" t="s">
        <v>96</v>
      </c>
      <c r="J406" s="14" t="s">
        <v>94</v>
      </c>
      <c r="K406" s="193">
        <f t="shared" si="14"/>
        <v>1695.8</v>
      </c>
      <c r="L406" s="28">
        <f t="shared" si="14"/>
        <v>0</v>
      </c>
      <c r="M406" s="28">
        <f t="shared" si="14"/>
        <v>0</v>
      </c>
      <c r="N406" s="28">
        <f t="shared" si="14"/>
        <v>0</v>
      </c>
      <c r="O406" s="28">
        <f t="shared" si="14"/>
        <v>1695.8</v>
      </c>
      <c r="P406" s="14">
        <v>2014</v>
      </c>
      <c r="R406" s="315">
        <f t="shared" si="13"/>
        <v>1695.8</v>
      </c>
    </row>
    <row r="407" spans="1:18" ht="15.75">
      <c r="A407" s="13"/>
      <c r="B407" s="13"/>
      <c r="C407" s="13"/>
      <c r="D407" s="13"/>
      <c r="E407" s="13"/>
      <c r="F407" s="13"/>
      <c r="G407" s="13"/>
      <c r="H407" s="13">
        <v>1</v>
      </c>
      <c r="I407" s="39" t="s">
        <v>97</v>
      </c>
      <c r="J407" s="14" t="s">
        <v>94</v>
      </c>
      <c r="K407" s="193">
        <f>K411</f>
        <v>1957.4</v>
      </c>
      <c r="L407" s="28">
        <f>L411</f>
        <v>0</v>
      </c>
      <c r="M407" s="28">
        <f>M411</f>
        <v>0</v>
      </c>
      <c r="N407" s="28">
        <f>N411</f>
        <v>0</v>
      </c>
      <c r="O407" s="28">
        <f>O411</f>
        <v>1957.4</v>
      </c>
      <c r="P407" s="14">
        <v>2014</v>
      </c>
      <c r="R407" s="315">
        <f t="shared" si="13"/>
        <v>1957.4</v>
      </c>
    </row>
    <row r="408" spans="1:63" s="166" customFormat="1" ht="63.75">
      <c r="A408" s="248" t="s">
        <v>91</v>
      </c>
      <c r="B408" s="248">
        <v>1</v>
      </c>
      <c r="C408" s="248" t="s">
        <v>124</v>
      </c>
      <c r="D408" s="248" t="s">
        <v>98</v>
      </c>
      <c r="E408" s="248" t="s">
        <v>98</v>
      </c>
      <c r="F408" s="248" t="s">
        <v>92</v>
      </c>
      <c r="G408" s="248" t="s">
        <v>92</v>
      </c>
      <c r="H408" s="248"/>
      <c r="I408" s="247" t="s">
        <v>425</v>
      </c>
      <c r="J408" s="248" t="s">
        <v>94</v>
      </c>
      <c r="K408" s="257">
        <f>K409+K410+K411</f>
        <v>4303.2</v>
      </c>
      <c r="L408" s="251">
        <f>L409+L410</f>
        <v>470</v>
      </c>
      <c r="M408" s="251">
        <f>M409+M410</f>
        <v>13200</v>
      </c>
      <c r="N408" s="251">
        <f>N409+N410</f>
        <v>14700</v>
      </c>
      <c r="O408" s="251">
        <f>O409+O410</f>
        <v>30715.8</v>
      </c>
      <c r="P408" s="248">
        <v>2017</v>
      </c>
      <c r="Q408" s="20"/>
      <c r="R408" s="315">
        <f t="shared" si="13"/>
        <v>17973.2</v>
      </c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</row>
    <row r="409" spans="1:18" ht="15.75">
      <c r="A409" s="248" t="s">
        <v>86</v>
      </c>
      <c r="B409" s="248" t="s">
        <v>86</v>
      </c>
      <c r="C409" s="248" t="s">
        <v>86</v>
      </c>
      <c r="D409" s="248" t="s">
        <v>86</v>
      </c>
      <c r="E409" s="248" t="s">
        <v>86</v>
      </c>
      <c r="F409" s="248" t="s">
        <v>86</v>
      </c>
      <c r="G409" s="248" t="s">
        <v>86</v>
      </c>
      <c r="H409" s="248">
        <v>3</v>
      </c>
      <c r="I409" s="247" t="s">
        <v>95</v>
      </c>
      <c r="J409" s="270" t="s">
        <v>94</v>
      </c>
      <c r="K409" s="259">
        <f>K416+K422</f>
        <v>650</v>
      </c>
      <c r="L409" s="260">
        <f>L416+L422</f>
        <v>470</v>
      </c>
      <c r="M409" s="260">
        <f>M416+M422</f>
        <v>13200</v>
      </c>
      <c r="N409" s="260">
        <f>N416+N422</f>
        <v>14700</v>
      </c>
      <c r="O409" s="260">
        <f>O416+O422</f>
        <v>29020</v>
      </c>
      <c r="P409" s="275">
        <v>2017</v>
      </c>
      <c r="R409" s="315">
        <f t="shared" si="13"/>
        <v>14320</v>
      </c>
    </row>
    <row r="410" spans="1:18" ht="15.75">
      <c r="A410" s="248"/>
      <c r="B410" s="248"/>
      <c r="C410" s="248"/>
      <c r="D410" s="248"/>
      <c r="E410" s="248"/>
      <c r="F410" s="248"/>
      <c r="G410" s="248"/>
      <c r="H410" s="248">
        <v>2</v>
      </c>
      <c r="I410" s="247" t="s">
        <v>96</v>
      </c>
      <c r="J410" s="270" t="s">
        <v>94</v>
      </c>
      <c r="K410" s="259">
        <f>K418</f>
        <v>1695.8</v>
      </c>
      <c r="L410" s="260">
        <f>L418</f>
        <v>0</v>
      </c>
      <c r="M410" s="260">
        <f>M418</f>
        <v>0</v>
      </c>
      <c r="N410" s="260">
        <f>N418</f>
        <v>0</v>
      </c>
      <c r="O410" s="260">
        <f>O418</f>
        <v>1695.8</v>
      </c>
      <c r="P410" s="270">
        <v>2014</v>
      </c>
      <c r="R410" s="315">
        <f t="shared" si="13"/>
        <v>1695.8</v>
      </c>
    </row>
    <row r="411" spans="1:18" ht="15.75">
      <c r="A411" s="248"/>
      <c r="B411" s="248"/>
      <c r="C411" s="248"/>
      <c r="D411" s="248"/>
      <c r="E411" s="248"/>
      <c r="F411" s="248"/>
      <c r="G411" s="248"/>
      <c r="H411" s="248">
        <v>1</v>
      </c>
      <c r="I411" s="247" t="s">
        <v>97</v>
      </c>
      <c r="J411" s="270" t="s">
        <v>94</v>
      </c>
      <c r="K411" s="259">
        <f>K420</f>
        <v>1957.4</v>
      </c>
      <c r="L411" s="260">
        <f>L420</f>
        <v>0</v>
      </c>
      <c r="M411" s="260">
        <f>M420</f>
        <v>0</v>
      </c>
      <c r="N411" s="260">
        <f>N420</f>
        <v>0</v>
      </c>
      <c r="O411" s="260">
        <f>O420</f>
        <v>1957.4</v>
      </c>
      <c r="P411" s="270">
        <v>2014</v>
      </c>
      <c r="R411" s="315">
        <f t="shared" si="13"/>
        <v>1957.4</v>
      </c>
    </row>
    <row r="412" spans="1:63" s="49" customFormat="1" ht="63.75">
      <c r="A412" s="14" t="s">
        <v>91</v>
      </c>
      <c r="B412" s="14">
        <v>1</v>
      </c>
      <c r="C412" s="14" t="s">
        <v>124</v>
      </c>
      <c r="D412" s="14" t="s">
        <v>98</v>
      </c>
      <c r="E412" s="14" t="s">
        <v>98</v>
      </c>
      <c r="F412" s="14" t="s">
        <v>92</v>
      </c>
      <c r="G412" s="14">
        <v>0</v>
      </c>
      <c r="H412" s="14"/>
      <c r="I412" s="30" t="s">
        <v>426</v>
      </c>
      <c r="J412" s="14" t="s">
        <v>101</v>
      </c>
      <c r="K412" s="193">
        <v>95.1</v>
      </c>
      <c r="L412" s="28">
        <v>95.9</v>
      </c>
      <c r="M412" s="28">
        <v>97.9</v>
      </c>
      <c r="N412" s="28">
        <v>100</v>
      </c>
      <c r="O412" s="28">
        <v>100</v>
      </c>
      <c r="P412" s="14">
        <v>2017</v>
      </c>
      <c r="Q412" s="3"/>
      <c r="R412" s="315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</row>
    <row r="413" spans="1:63" s="49" customFormat="1" ht="63.75">
      <c r="A413" s="14" t="s">
        <v>91</v>
      </c>
      <c r="B413" s="14">
        <v>1</v>
      </c>
      <c r="C413" s="14" t="s">
        <v>124</v>
      </c>
      <c r="D413" s="14" t="s">
        <v>98</v>
      </c>
      <c r="E413" s="14" t="s">
        <v>98</v>
      </c>
      <c r="F413" s="14" t="s">
        <v>92</v>
      </c>
      <c r="G413" s="14">
        <v>0</v>
      </c>
      <c r="H413" s="14"/>
      <c r="I413" s="64" t="s">
        <v>427</v>
      </c>
      <c r="J413" s="14" t="s">
        <v>101</v>
      </c>
      <c r="K413" s="193">
        <v>3.9</v>
      </c>
      <c r="L413" s="28">
        <v>4</v>
      </c>
      <c r="M413" s="28">
        <v>4.1</v>
      </c>
      <c r="N413" s="28">
        <v>4.2</v>
      </c>
      <c r="O413" s="28">
        <v>4.2</v>
      </c>
      <c r="P413" s="14">
        <v>2017</v>
      </c>
      <c r="Q413" s="3"/>
      <c r="R413" s="315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</row>
    <row r="414" spans="1:63" s="49" customFormat="1" ht="38.25">
      <c r="A414" s="51" t="s">
        <v>91</v>
      </c>
      <c r="B414" s="51">
        <v>1</v>
      </c>
      <c r="C414" s="51" t="s">
        <v>124</v>
      </c>
      <c r="D414" s="51" t="s">
        <v>98</v>
      </c>
      <c r="E414" s="51" t="s">
        <v>98</v>
      </c>
      <c r="F414" s="51" t="s">
        <v>92</v>
      </c>
      <c r="G414" s="51" t="s">
        <v>98</v>
      </c>
      <c r="H414" s="51"/>
      <c r="I414" s="55" t="s">
        <v>428</v>
      </c>
      <c r="J414" s="51" t="s">
        <v>113</v>
      </c>
      <c r="K414" s="202" t="s">
        <v>114</v>
      </c>
      <c r="L414" s="54" t="s">
        <v>247</v>
      </c>
      <c r="M414" s="54" t="s">
        <v>247</v>
      </c>
      <c r="N414" s="54" t="s">
        <v>247</v>
      </c>
      <c r="O414" s="54" t="s">
        <v>114</v>
      </c>
      <c r="P414" s="51">
        <v>2017</v>
      </c>
      <c r="Q414" s="3"/>
      <c r="R414" s="315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</row>
    <row r="415" spans="1:63" s="49" customFormat="1" ht="25.5">
      <c r="A415" s="14" t="s">
        <v>91</v>
      </c>
      <c r="B415" s="14">
        <v>1</v>
      </c>
      <c r="C415" s="14" t="s">
        <v>124</v>
      </c>
      <c r="D415" s="14" t="s">
        <v>98</v>
      </c>
      <c r="E415" s="14" t="s">
        <v>98</v>
      </c>
      <c r="F415" s="14" t="s">
        <v>92</v>
      </c>
      <c r="G415" s="14" t="s">
        <v>98</v>
      </c>
      <c r="H415" s="14"/>
      <c r="I415" s="30" t="s">
        <v>429</v>
      </c>
      <c r="J415" s="14" t="s">
        <v>156</v>
      </c>
      <c r="K415" s="200">
        <v>1</v>
      </c>
      <c r="L415" s="40">
        <v>0</v>
      </c>
      <c r="M415" s="40">
        <v>0</v>
      </c>
      <c r="N415" s="40">
        <v>0</v>
      </c>
      <c r="O415" s="40">
        <v>1</v>
      </c>
      <c r="P415" s="14">
        <v>2017</v>
      </c>
      <c r="Q415" s="3"/>
      <c r="R415" s="315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</row>
    <row r="416" spans="1:63" s="167" customFormat="1" ht="38.25">
      <c r="A416" s="51" t="s">
        <v>91</v>
      </c>
      <c r="B416" s="51">
        <v>1</v>
      </c>
      <c r="C416" s="51" t="s">
        <v>124</v>
      </c>
      <c r="D416" s="51" t="s">
        <v>98</v>
      </c>
      <c r="E416" s="51" t="s">
        <v>98</v>
      </c>
      <c r="F416" s="51" t="s">
        <v>92</v>
      </c>
      <c r="G416" s="51" t="s">
        <v>116</v>
      </c>
      <c r="H416" s="51">
        <v>3</v>
      </c>
      <c r="I416" s="288" t="s">
        <v>447</v>
      </c>
      <c r="J416" s="51" t="s">
        <v>94</v>
      </c>
      <c r="K416" s="199">
        <v>650</v>
      </c>
      <c r="L416" s="54">
        <v>0</v>
      </c>
      <c r="M416" s="54">
        <v>0</v>
      </c>
      <c r="N416" s="54">
        <v>0</v>
      </c>
      <c r="O416" s="54">
        <v>650</v>
      </c>
      <c r="P416" s="51">
        <v>2014</v>
      </c>
      <c r="Q416" s="143"/>
      <c r="R416" s="315">
        <f>K416+L416+M416</f>
        <v>650</v>
      </c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  <c r="AR416" s="143"/>
      <c r="AS416" s="143"/>
      <c r="AT416" s="143"/>
      <c r="AU416" s="143"/>
      <c r="AV416" s="143"/>
      <c r="AW416" s="143"/>
      <c r="AX416" s="143"/>
      <c r="AY416" s="143"/>
      <c r="AZ416" s="143"/>
      <c r="BA416" s="143"/>
      <c r="BB416" s="143"/>
      <c r="BC416" s="143"/>
      <c r="BD416" s="143"/>
      <c r="BE416" s="143"/>
      <c r="BF416" s="143"/>
      <c r="BG416" s="143"/>
      <c r="BH416" s="143"/>
      <c r="BI416" s="143"/>
      <c r="BJ416" s="143"/>
      <c r="BK416" s="143"/>
    </row>
    <row r="417" spans="1:63" s="167" customFormat="1" ht="25.5">
      <c r="A417" s="14" t="s">
        <v>91</v>
      </c>
      <c r="B417" s="14">
        <v>1</v>
      </c>
      <c r="C417" s="14" t="s">
        <v>124</v>
      </c>
      <c r="D417" s="14" t="s">
        <v>98</v>
      </c>
      <c r="E417" s="14" t="s">
        <v>98</v>
      </c>
      <c r="F417" s="14" t="s">
        <v>92</v>
      </c>
      <c r="G417" s="14" t="s">
        <v>116</v>
      </c>
      <c r="H417" s="14"/>
      <c r="I417" s="30" t="s">
        <v>430</v>
      </c>
      <c r="J417" s="14" t="s">
        <v>156</v>
      </c>
      <c r="K417" s="200">
        <v>4</v>
      </c>
      <c r="L417" s="40">
        <v>0</v>
      </c>
      <c r="M417" s="40">
        <v>0</v>
      </c>
      <c r="N417" s="40">
        <v>0</v>
      </c>
      <c r="O417" s="40">
        <v>4</v>
      </c>
      <c r="P417" s="14">
        <v>2014</v>
      </c>
      <c r="Q417" s="143"/>
      <c r="R417" s="315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  <c r="AR417" s="143"/>
      <c r="AS417" s="143"/>
      <c r="AT417" s="143"/>
      <c r="AU417" s="143"/>
      <c r="AV417" s="143"/>
      <c r="AW417" s="143"/>
      <c r="AX417" s="143"/>
      <c r="AY417" s="143"/>
      <c r="AZ417" s="143"/>
      <c r="BA417" s="143"/>
      <c r="BB417" s="143"/>
      <c r="BC417" s="143"/>
      <c r="BD417" s="143"/>
      <c r="BE417" s="143"/>
      <c r="BF417" s="143"/>
      <c r="BG417" s="143"/>
      <c r="BH417" s="143"/>
      <c r="BI417" s="143"/>
      <c r="BJ417" s="143"/>
      <c r="BK417" s="143"/>
    </row>
    <row r="418" spans="1:63" s="167" customFormat="1" ht="75" customHeight="1">
      <c r="A418" s="51" t="s">
        <v>91</v>
      </c>
      <c r="B418" s="51">
        <v>1</v>
      </c>
      <c r="C418" s="51" t="s">
        <v>124</v>
      </c>
      <c r="D418" s="51">
        <v>7</v>
      </c>
      <c r="E418" s="51">
        <v>8</v>
      </c>
      <c r="F418" s="51">
        <v>4</v>
      </c>
      <c r="G418" s="51">
        <v>5</v>
      </c>
      <c r="H418" s="51">
        <v>2</v>
      </c>
      <c r="I418" s="55" t="s">
        <v>431</v>
      </c>
      <c r="J418" s="51" t="s">
        <v>94</v>
      </c>
      <c r="K418" s="202">
        <v>1695.8</v>
      </c>
      <c r="L418" s="54">
        <v>0</v>
      </c>
      <c r="M418" s="54">
        <v>0</v>
      </c>
      <c r="N418" s="54">
        <v>0</v>
      </c>
      <c r="O418" s="54">
        <f>K418+L418+M418+N418</f>
        <v>1695.8</v>
      </c>
      <c r="P418" s="51">
        <v>2014</v>
      </c>
      <c r="Q418" s="143"/>
      <c r="R418" s="315">
        <f>K418+L418+M418</f>
        <v>1695.8</v>
      </c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  <c r="AR418" s="143"/>
      <c r="AS418" s="143"/>
      <c r="AT418" s="143"/>
      <c r="AU418" s="143"/>
      <c r="AV418" s="143"/>
      <c r="AW418" s="143"/>
      <c r="AX418" s="143"/>
      <c r="AY418" s="143"/>
      <c r="AZ418" s="143"/>
      <c r="BA418" s="143"/>
      <c r="BB418" s="143"/>
      <c r="BC418" s="143"/>
      <c r="BD418" s="143"/>
      <c r="BE418" s="143"/>
      <c r="BF418" s="143"/>
      <c r="BG418" s="143"/>
      <c r="BH418" s="143"/>
      <c r="BI418" s="143"/>
      <c r="BJ418" s="143"/>
      <c r="BK418" s="143"/>
    </row>
    <row r="419" spans="1:63" s="49" customFormat="1" ht="70.5" customHeight="1">
      <c r="A419" s="14" t="s">
        <v>91</v>
      </c>
      <c r="B419" s="14">
        <v>1</v>
      </c>
      <c r="C419" s="14" t="s">
        <v>124</v>
      </c>
      <c r="D419" s="14">
        <v>7</v>
      </c>
      <c r="E419" s="14">
        <v>8</v>
      </c>
      <c r="F419" s="14">
        <v>4</v>
      </c>
      <c r="G419" s="14">
        <v>5</v>
      </c>
      <c r="H419" s="14"/>
      <c r="I419" s="30" t="s">
        <v>432</v>
      </c>
      <c r="J419" s="14" t="s">
        <v>156</v>
      </c>
      <c r="K419" s="230" t="s">
        <v>121</v>
      </c>
      <c r="L419" s="168" t="s">
        <v>92</v>
      </c>
      <c r="M419" s="168" t="s">
        <v>92</v>
      </c>
      <c r="N419" s="168" t="s">
        <v>92</v>
      </c>
      <c r="O419" s="40">
        <f>K419+L419+M419+N419</f>
        <v>3</v>
      </c>
      <c r="P419" s="14">
        <v>2014</v>
      </c>
      <c r="Q419" s="3"/>
      <c r="R419" s="315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</row>
    <row r="420" spans="1:63" s="49" customFormat="1" ht="38.25">
      <c r="A420" s="50" t="s">
        <v>91</v>
      </c>
      <c r="B420" s="50">
        <v>1</v>
      </c>
      <c r="C420" s="50" t="s">
        <v>124</v>
      </c>
      <c r="D420" s="50">
        <v>5</v>
      </c>
      <c r="E420" s="50">
        <v>0</v>
      </c>
      <c r="F420" s="50">
        <v>2</v>
      </c>
      <c r="G420" s="50">
        <v>7</v>
      </c>
      <c r="H420" s="50">
        <v>1</v>
      </c>
      <c r="I420" s="182" t="s">
        <v>433</v>
      </c>
      <c r="J420" s="50" t="s">
        <v>94</v>
      </c>
      <c r="K420" s="199">
        <v>1957.4</v>
      </c>
      <c r="L420" s="53">
        <v>0</v>
      </c>
      <c r="M420" s="53">
        <v>0</v>
      </c>
      <c r="N420" s="53">
        <v>0</v>
      </c>
      <c r="O420" s="54">
        <f>K420+L420+M420+N420</f>
        <v>1957.4</v>
      </c>
      <c r="P420" s="51">
        <v>2014</v>
      </c>
      <c r="Q420" s="3"/>
      <c r="R420" s="315">
        <f>K420+L420+M420</f>
        <v>1957.4</v>
      </c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</row>
    <row r="421" spans="1:63" s="49" customFormat="1" ht="62.25" customHeight="1">
      <c r="A421" s="14" t="s">
        <v>91</v>
      </c>
      <c r="B421" s="14">
        <v>1</v>
      </c>
      <c r="C421" s="14" t="s">
        <v>124</v>
      </c>
      <c r="D421" s="14">
        <v>5</v>
      </c>
      <c r="E421" s="14">
        <v>0</v>
      </c>
      <c r="F421" s="14">
        <v>2</v>
      </c>
      <c r="G421" s="14">
        <v>7</v>
      </c>
      <c r="H421" s="14"/>
      <c r="I421" s="30" t="s">
        <v>434</v>
      </c>
      <c r="J421" s="14" t="s">
        <v>156</v>
      </c>
      <c r="K421" s="213">
        <v>3</v>
      </c>
      <c r="L421" s="88">
        <f>L420</f>
        <v>0</v>
      </c>
      <c r="M421" s="88">
        <f>M420</f>
        <v>0</v>
      </c>
      <c r="N421" s="88">
        <v>0</v>
      </c>
      <c r="O421" s="88">
        <f>K421+L421+M421+N421</f>
        <v>3</v>
      </c>
      <c r="P421" s="14">
        <v>2014</v>
      </c>
      <c r="Q421" s="3"/>
      <c r="R421" s="315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</row>
    <row r="422" spans="1:63" s="167" customFormat="1" ht="76.5">
      <c r="A422" s="51" t="s">
        <v>91</v>
      </c>
      <c r="B422" s="51">
        <v>1</v>
      </c>
      <c r="C422" s="51" t="s">
        <v>124</v>
      </c>
      <c r="D422" s="51" t="s">
        <v>98</v>
      </c>
      <c r="E422" s="51" t="s">
        <v>98</v>
      </c>
      <c r="F422" s="51" t="s">
        <v>92</v>
      </c>
      <c r="G422" s="51">
        <v>6</v>
      </c>
      <c r="H422" s="51">
        <v>3</v>
      </c>
      <c r="I422" s="69" t="s">
        <v>0</v>
      </c>
      <c r="J422" s="51" t="s">
        <v>94</v>
      </c>
      <c r="K422" s="203">
        <v>0</v>
      </c>
      <c r="L422" s="54">
        <v>470</v>
      </c>
      <c r="M422" s="54">
        <v>13200</v>
      </c>
      <c r="N422" s="54">
        <v>14700</v>
      </c>
      <c r="O422" s="54">
        <f>K422+L422+M422+N422</f>
        <v>28370</v>
      </c>
      <c r="P422" s="51">
        <v>2017</v>
      </c>
      <c r="Q422" s="143"/>
      <c r="R422" s="315">
        <f>K422+L422+M422</f>
        <v>13670</v>
      </c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  <c r="AR422" s="143"/>
      <c r="AS422" s="143"/>
      <c r="AT422" s="143"/>
      <c r="AU422" s="143"/>
      <c r="AV422" s="143"/>
      <c r="AW422" s="143"/>
      <c r="AX422" s="143"/>
      <c r="AY422" s="143"/>
      <c r="AZ422" s="143"/>
      <c r="BA422" s="143"/>
      <c r="BB422" s="143"/>
      <c r="BC422" s="143"/>
      <c r="BD422" s="143"/>
      <c r="BE422" s="143"/>
      <c r="BF422" s="143"/>
      <c r="BG422" s="143"/>
      <c r="BH422" s="143"/>
      <c r="BI422" s="143"/>
      <c r="BJ422" s="143"/>
      <c r="BK422" s="143"/>
    </row>
    <row r="423" spans="1:63" s="167" customFormat="1" ht="66.75" customHeight="1">
      <c r="A423" s="14" t="s">
        <v>91</v>
      </c>
      <c r="B423" s="14">
        <v>1</v>
      </c>
      <c r="C423" s="14" t="s">
        <v>124</v>
      </c>
      <c r="D423" s="14" t="s">
        <v>98</v>
      </c>
      <c r="E423" s="14" t="s">
        <v>98</v>
      </c>
      <c r="F423" s="14" t="s">
        <v>92</v>
      </c>
      <c r="G423" s="14">
        <v>6</v>
      </c>
      <c r="H423" s="14"/>
      <c r="I423" s="30" t="s">
        <v>432</v>
      </c>
      <c r="J423" s="14" t="s">
        <v>156</v>
      </c>
      <c r="K423" s="200">
        <v>0</v>
      </c>
      <c r="L423" s="40">
        <v>1</v>
      </c>
      <c r="M423" s="40">
        <v>8</v>
      </c>
      <c r="N423" s="40">
        <v>13</v>
      </c>
      <c r="O423" s="40">
        <v>13</v>
      </c>
      <c r="P423" s="14">
        <v>2017</v>
      </c>
      <c r="Q423" s="143"/>
      <c r="R423" s="315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  <c r="AR423" s="143"/>
      <c r="AS423" s="143"/>
      <c r="AT423" s="143"/>
      <c r="AU423" s="143"/>
      <c r="AV423" s="143"/>
      <c r="AW423" s="143"/>
      <c r="AX423" s="143"/>
      <c r="AY423" s="143"/>
      <c r="AZ423" s="143"/>
      <c r="BA423" s="143"/>
      <c r="BB423" s="143"/>
      <c r="BC423" s="143"/>
      <c r="BD423" s="143"/>
      <c r="BE423" s="143"/>
      <c r="BF423" s="143"/>
      <c r="BG423" s="143"/>
      <c r="BH423" s="143"/>
      <c r="BI423" s="143"/>
      <c r="BJ423" s="143"/>
      <c r="BK423" s="143"/>
    </row>
    <row r="424" spans="1:63" s="49" customFormat="1" ht="68.25" customHeight="1">
      <c r="A424" s="51" t="s">
        <v>91</v>
      </c>
      <c r="B424" s="51">
        <v>1</v>
      </c>
      <c r="C424" s="51" t="s">
        <v>124</v>
      </c>
      <c r="D424" s="51" t="s">
        <v>98</v>
      </c>
      <c r="E424" s="51" t="s">
        <v>98</v>
      </c>
      <c r="F424" s="51" t="s">
        <v>92</v>
      </c>
      <c r="G424" s="51">
        <v>7</v>
      </c>
      <c r="H424" s="51"/>
      <c r="I424" s="55" t="s">
        <v>1</v>
      </c>
      <c r="J424" s="51" t="s">
        <v>113</v>
      </c>
      <c r="K424" s="202" t="s">
        <v>114</v>
      </c>
      <c r="L424" s="54" t="s">
        <v>114</v>
      </c>
      <c r="M424" s="54" t="s">
        <v>114</v>
      </c>
      <c r="N424" s="54" t="s">
        <v>114</v>
      </c>
      <c r="O424" s="54" t="s">
        <v>114</v>
      </c>
      <c r="P424" s="51">
        <v>2017</v>
      </c>
      <c r="Q424" s="3"/>
      <c r="R424" s="315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</row>
    <row r="425" spans="1:63" s="49" customFormat="1" ht="51">
      <c r="A425" s="14" t="s">
        <v>91</v>
      </c>
      <c r="B425" s="14">
        <v>1</v>
      </c>
      <c r="C425" s="14" t="s">
        <v>124</v>
      </c>
      <c r="D425" s="14" t="s">
        <v>98</v>
      </c>
      <c r="E425" s="14" t="s">
        <v>98</v>
      </c>
      <c r="F425" s="14" t="s">
        <v>92</v>
      </c>
      <c r="G425" s="14">
        <v>7</v>
      </c>
      <c r="H425" s="14"/>
      <c r="I425" s="64" t="s">
        <v>2</v>
      </c>
      <c r="J425" s="14" t="s">
        <v>156</v>
      </c>
      <c r="K425" s="200">
        <v>1</v>
      </c>
      <c r="L425" s="40">
        <v>1</v>
      </c>
      <c r="M425" s="40">
        <v>1</v>
      </c>
      <c r="N425" s="40">
        <v>1</v>
      </c>
      <c r="O425" s="40">
        <v>1</v>
      </c>
      <c r="P425" s="14">
        <v>2017</v>
      </c>
      <c r="Q425" s="3"/>
      <c r="R425" s="315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</row>
    <row r="426" spans="1:63" s="166" customFormat="1" ht="51">
      <c r="A426" s="248" t="s">
        <v>91</v>
      </c>
      <c r="B426" s="248">
        <v>1</v>
      </c>
      <c r="C426" s="248" t="s">
        <v>124</v>
      </c>
      <c r="D426" s="248" t="s">
        <v>98</v>
      </c>
      <c r="E426" s="248" t="s">
        <v>116</v>
      </c>
      <c r="F426" s="248" t="s">
        <v>92</v>
      </c>
      <c r="G426" s="248" t="s">
        <v>92</v>
      </c>
      <c r="H426" s="248"/>
      <c r="I426" s="247" t="s">
        <v>3</v>
      </c>
      <c r="J426" s="248" t="s">
        <v>94</v>
      </c>
      <c r="K426" s="257">
        <f>K427+K428</f>
        <v>100</v>
      </c>
      <c r="L426" s="251">
        <f>L427+L428</f>
        <v>30</v>
      </c>
      <c r="M426" s="251">
        <f>M427+M428</f>
        <v>300</v>
      </c>
      <c r="N426" s="251">
        <f>N427+N428</f>
        <v>300</v>
      </c>
      <c r="O426" s="251">
        <f>O427+O428</f>
        <v>730</v>
      </c>
      <c r="P426" s="248">
        <v>2017</v>
      </c>
      <c r="Q426" s="20"/>
      <c r="R426" s="315">
        <f>K426+L426+M426</f>
        <v>430</v>
      </c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</row>
    <row r="427" spans="1:18" ht="15.75">
      <c r="A427" s="248"/>
      <c r="B427" s="248"/>
      <c r="C427" s="248"/>
      <c r="D427" s="248"/>
      <c r="E427" s="248"/>
      <c r="F427" s="248"/>
      <c r="G427" s="248"/>
      <c r="H427" s="248">
        <v>3</v>
      </c>
      <c r="I427" s="247" t="s">
        <v>95</v>
      </c>
      <c r="J427" s="270" t="s">
        <v>94</v>
      </c>
      <c r="K427" s="259">
        <f>K433</f>
        <v>100</v>
      </c>
      <c r="L427" s="260">
        <f>L433</f>
        <v>30</v>
      </c>
      <c r="M427" s="260">
        <f>M433</f>
        <v>300</v>
      </c>
      <c r="N427" s="260">
        <f>N433</f>
        <v>300</v>
      </c>
      <c r="O427" s="260">
        <f>O433</f>
        <v>730</v>
      </c>
      <c r="P427" s="284">
        <v>2017</v>
      </c>
      <c r="R427" s="315">
        <f>K427+L427+M427</f>
        <v>430</v>
      </c>
    </row>
    <row r="428" spans="1:18" ht="15.75">
      <c r="A428" s="249"/>
      <c r="B428" s="249"/>
      <c r="C428" s="249"/>
      <c r="D428" s="249"/>
      <c r="E428" s="249"/>
      <c r="F428" s="249"/>
      <c r="G428" s="249"/>
      <c r="H428" s="249">
        <v>2</v>
      </c>
      <c r="I428" s="253" t="s">
        <v>96</v>
      </c>
      <c r="J428" s="254" t="s">
        <v>94</v>
      </c>
      <c r="K428" s="255">
        <v>0</v>
      </c>
      <c r="L428" s="256">
        <v>0</v>
      </c>
      <c r="M428" s="256">
        <v>0</v>
      </c>
      <c r="N428" s="256">
        <v>0</v>
      </c>
      <c r="O428" s="256">
        <f>K428+L428+M428</f>
        <v>0</v>
      </c>
      <c r="P428" s="254" t="s">
        <v>86</v>
      </c>
      <c r="R428" s="315">
        <f>K428+L428+M428</f>
        <v>0</v>
      </c>
    </row>
    <row r="429" spans="1:18" ht="63.75">
      <c r="A429" s="14" t="s">
        <v>91</v>
      </c>
      <c r="B429" s="14">
        <v>1</v>
      </c>
      <c r="C429" s="14" t="s">
        <v>124</v>
      </c>
      <c r="D429" s="14" t="s">
        <v>98</v>
      </c>
      <c r="E429" s="14" t="s">
        <v>116</v>
      </c>
      <c r="F429" s="14" t="s">
        <v>92</v>
      </c>
      <c r="G429" s="14" t="s">
        <v>92</v>
      </c>
      <c r="H429" s="14"/>
      <c r="I429" s="30" t="s">
        <v>4</v>
      </c>
      <c r="J429" s="14" t="s">
        <v>101</v>
      </c>
      <c r="K429" s="193">
        <v>13.9</v>
      </c>
      <c r="L429" s="28">
        <v>18</v>
      </c>
      <c r="M429" s="28">
        <v>59</v>
      </c>
      <c r="N429" s="28">
        <v>100</v>
      </c>
      <c r="O429" s="28">
        <v>100</v>
      </c>
      <c r="P429" s="14">
        <v>2017</v>
      </c>
      <c r="R429" s="315"/>
    </row>
    <row r="430" spans="1:18" ht="67.5" customHeight="1">
      <c r="A430" s="14" t="s">
        <v>91</v>
      </c>
      <c r="B430" s="14">
        <v>1</v>
      </c>
      <c r="C430" s="14" t="s">
        <v>124</v>
      </c>
      <c r="D430" s="14" t="s">
        <v>98</v>
      </c>
      <c r="E430" s="14" t="s">
        <v>116</v>
      </c>
      <c r="F430" s="14" t="s">
        <v>92</v>
      </c>
      <c r="G430" s="14" t="s">
        <v>92</v>
      </c>
      <c r="H430" s="14"/>
      <c r="I430" s="64" t="s">
        <v>5</v>
      </c>
      <c r="J430" s="14" t="s">
        <v>94</v>
      </c>
      <c r="K430" s="193">
        <f>K426/(K434+K435)</f>
        <v>2.9</v>
      </c>
      <c r="L430" s="28">
        <f>L426/(L434+L435)</f>
        <v>3</v>
      </c>
      <c r="M430" s="28">
        <f>M426/(M434+M435)</f>
        <v>3</v>
      </c>
      <c r="N430" s="28">
        <f>N426/(N434+N435)</f>
        <v>3</v>
      </c>
      <c r="O430" s="28">
        <f>O426/(O434+O435)</f>
        <v>3</v>
      </c>
      <c r="P430" s="14">
        <v>2017</v>
      </c>
      <c r="R430" s="315"/>
    </row>
    <row r="431" spans="1:63" s="49" customFormat="1" ht="51">
      <c r="A431" s="51" t="s">
        <v>91</v>
      </c>
      <c r="B431" s="51">
        <v>1</v>
      </c>
      <c r="C431" s="51" t="s">
        <v>124</v>
      </c>
      <c r="D431" s="51" t="s">
        <v>98</v>
      </c>
      <c r="E431" s="51" t="s">
        <v>116</v>
      </c>
      <c r="F431" s="51" t="s">
        <v>92</v>
      </c>
      <c r="G431" s="51" t="s">
        <v>98</v>
      </c>
      <c r="H431" s="51"/>
      <c r="I431" s="55" t="s">
        <v>6</v>
      </c>
      <c r="J431" s="51" t="s">
        <v>113</v>
      </c>
      <c r="K431" s="202" t="s">
        <v>114</v>
      </c>
      <c r="L431" s="54" t="s">
        <v>247</v>
      </c>
      <c r="M431" s="54" t="s">
        <v>247</v>
      </c>
      <c r="N431" s="54" t="s">
        <v>247</v>
      </c>
      <c r="O431" s="54" t="s">
        <v>114</v>
      </c>
      <c r="P431" s="51">
        <v>2017</v>
      </c>
      <c r="Q431" s="3"/>
      <c r="R431" s="315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</row>
    <row r="432" spans="1:63" s="49" customFormat="1" ht="25.5">
      <c r="A432" s="14" t="s">
        <v>91</v>
      </c>
      <c r="B432" s="14">
        <v>1</v>
      </c>
      <c r="C432" s="14" t="s">
        <v>124</v>
      </c>
      <c r="D432" s="14" t="s">
        <v>98</v>
      </c>
      <c r="E432" s="14" t="s">
        <v>116</v>
      </c>
      <c r="F432" s="14" t="s">
        <v>92</v>
      </c>
      <c r="G432" s="14" t="s">
        <v>98</v>
      </c>
      <c r="H432" s="14"/>
      <c r="I432" s="30" t="s">
        <v>277</v>
      </c>
      <c r="J432" s="14" t="s">
        <v>156</v>
      </c>
      <c r="K432" s="200">
        <v>1</v>
      </c>
      <c r="L432" s="40">
        <v>0</v>
      </c>
      <c r="M432" s="40">
        <v>0</v>
      </c>
      <c r="N432" s="40">
        <v>0</v>
      </c>
      <c r="O432" s="40">
        <v>1</v>
      </c>
      <c r="P432" s="14">
        <v>2017</v>
      </c>
      <c r="Q432" s="3"/>
      <c r="R432" s="315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</row>
    <row r="433" spans="1:63" s="49" customFormat="1" ht="38.25">
      <c r="A433" s="51" t="s">
        <v>91</v>
      </c>
      <c r="B433" s="51">
        <v>1</v>
      </c>
      <c r="C433" s="51" t="s">
        <v>124</v>
      </c>
      <c r="D433" s="51" t="s">
        <v>98</v>
      </c>
      <c r="E433" s="51" t="s">
        <v>116</v>
      </c>
      <c r="F433" s="51" t="s">
        <v>92</v>
      </c>
      <c r="G433" s="51" t="s">
        <v>116</v>
      </c>
      <c r="H433" s="51">
        <v>3</v>
      </c>
      <c r="I433" s="55" t="s">
        <v>7</v>
      </c>
      <c r="J433" s="51" t="s">
        <v>94</v>
      </c>
      <c r="K433" s="202">
        <v>100</v>
      </c>
      <c r="L433" s="169">
        <v>30</v>
      </c>
      <c r="M433" s="169">
        <v>300</v>
      </c>
      <c r="N433" s="169">
        <v>300</v>
      </c>
      <c r="O433" s="169">
        <v>730</v>
      </c>
      <c r="P433" s="86">
        <v>2017</v>
      </c>
      <c r="Q433" s="3"/>
      <c r="R433" s="315">
        <f>K433+L433+M433</f>
        <v>430</v>
      </c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</row>
    <row r="434" spans="1:63" s="49" customFormat="1" ht="25.5">
      <c r="A434" s="14" t="s">
        <v>91</v>
      </c>
      <c r="B434" s="14">
        <v>1</v>
      </c>
      <c r="C434" s="14" t="s">
        <v>124</v>
      </c>
      <c r="D434" s="14" t="s">
        <v>98</v>
      </c>
      <c r="E434" s="14" t="s">
        <v>116</v>
      </c>
      <c r="F434" s="14" t="s">
        <v>92</v>
      </c>
      <c r="G434" s="14" t="s">
        <v>116</v>
      </c>
      <c r="H434" s="14"/>
      <c r="I434" s="30" t="s">
        <v>8</v>
      </c>
      <c r="J434" s="14" t="s">
        <v>119</v>
      </c>
      <c r="K434" s="208">
        <v>34</v>
      </c>
      <c r="L434" s="74">
        <v>10</v>
      </c>
      <c r="M434" s="74">
        <v>71</v>
      </c>
      <c r="N434" s="74">
        <v>85</v>
      </c>
      <c r="O434" s="74">
        <v>200</v>
      </c>
      <c r="P434" s="14">
        <v>2017</v>
      </c>
      <c r="Q434" s="3"/>
      <c r="R434" s="315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</row>
    <row r="435" spans="1:63" s="49" customFormat="1" ht="54" customHeight="1">
      <c r="A435" s="14" t="s">
        <v>91</v>
      </c>
      <c r="B435" s="14">
        <v>1</v>
      </c>
      <c r="C435" s="14" t="s">
        <v>124</v>
      </c>
      <c r="D435" s="14" t="s">
        <v>98</v>
      </c>
      <c r="E435" s="14" t="s">
        <v>116</v>
      </c>
      <c r="F435" s="14" t="s">
        <v>92</v>
      </c>
      <c r="G435" s="14">
        <v>2</v>
      </c>
      <c r="H435" s="14"/>
      <c r="I435" s="64" t="s">
        <v>9</v>
      </c>
      <c r="J435" s="14" t="s">
        <v>119</v>
      </c>
      <c r="K435" s="200">
        <v>0</v>
      </c>
      <c r="L435" s="40">
        <v>0</v>
      </c>
      <c r="M435" s="40">
        <v>29</v>
      </c>
      <c r="N435" s="40">
        <v>15</v>
      </c>
      <c r="O435" s="40">
        <v>44</v>
      </c>
      <c r="P435" s="14">
        <v>2017</v>
      </c>
      <c r="Q435" s="3"/>
      <c r="R435" s="315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</row>
    <row r="436" spans="1:63" s="285" customFormat="1" ht="38.25">
      <c r="A436" s="264" t="s">
        <v>91</v>
      </c>
      <c r="B436" s="264">
        <v>1</v>
      </c>
      <c r="C436" s="264" t="s">
        <v>130</v>
      </c>
      <c r="D436" s="264" t="s">
        <v>92</v>
      </c>
      <c r="E436" s="264" t="s">
        <v>92</v>
      </c>
      <c r="F436" s="264" t="s">
        <v>92</v>
      </c>
      <c r="G436" s="264" t="s">
        <v>92</v>
      </c>
      <c r="H436" s="264"/>
      <c r="I436" s="265" t="s">
        <v>10</v>
      </c>
      <c r="J436" s="264" t="s">
        <v>94</v>
      </c>
      <c r="K436" s="266">
        <f>K437+K438</f>
        <v>30162.2</v>
      </c>
      <c r="L436" s="267">
        <f>L437+L438</f>
        <v>17916.8</v>
      </c>
      <c r="M436" s="267">
        <f>M437+M438</f>
        <v>33568.1</v>
      </c>
      <c r="N436" s="267">
        <f>N437+N438</f>
        <v>35115.6</v>
      </c>
      <c r="O436" s="267">
        <f>O437+O438</f>
        <v>116762.7</v>
      </c>
      <c r="P436" s="264">
        <v>2017</v>
      </c>
      <c r="Q436" s="20"/>
      <c r="R436" s="315">
        <f aca="true" t="shared" si="15" ref="R436:R441">K436+L436+M436</f>
        <v>81647.1</v>
      </c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</row>
    <row r="437" spans="1:18" ht="15.75">
      <c r="A437" s="13" t="s">
        <v>86</v>
      </c>
      <c r="B437" s="13" t="s">
        <v>86</v>
      </c>
      <c r="C437" s="13" t="s">
        <v>86</v>
      </c>
      <c r="D437" s="13" t="s">
        <v>86</v>
      </c>
      <c r="E437" s="13" t="s">
        <v>86</v>
      </c>
      <c r="F437" s="13" t="s">
        <v>86</v>
      </c>
      <c r="G437" s="13" t="s">
        <v>86</v>
      </c>
      <c r="H437" s="13">
        <v>3</v>
      </c>
      <c r="I437" s="39" t="s">
        <v>95</v>
      </c>
      <c r="J437" s="14" t="s">
        <v>94</v>
      </c>
      <c r="K437" s="193">
        <f>K440+K455+K464+K491</f>
        <v>29187.5</v>
      </c>
      <c r="L437" s="28">
        <f>L440+L455+L464+L491</f>
        <v>17500.9</v>
      </c>
      <c r="M437" s="28">
        <f>M440+M455+M464+M491</f>
        <v>33567.6</v>
      </c>
      <c r="N437" s="28">
        <f>N440+N455+N464+N491</f>
        <v>35114.8</v>
      </c>
      <c r="O437" s="28">
        <f>O440+O455+O464+O491</f>
        <v>115370.8</v>
      </c>
      <c r="P437" s="40">
        <v>2017</v>
      </c>
      <c r="R437" s="315">
        <f t="shared" si="15"/>
        <v>80256</v>
      </c>
    </row>
    <row r="438" spans="1:18" ht="15.75">
      <c r="A438" s="13" t="s">
        <v>86</v>
      </c>
      <c r="B438" s="13" t="s">
        <v>86</v>
      </c>
      <c r="C438" s="13" t="s">
        <v>86</v>
      </c>
      <c r="D438" s="13" t="s">
        <v>86</v>
      </c>
      <c r="E438" s="13" t="s">
        <v>86</v>
      </c>
      <c r="F438" s="13" t="s">
        <v>86</v>
      </c>
      <c r="G438" s="13" t="s">
        <v>86</v>
      </c>
      <c r="H438" s="13">
        <v>2</v>
      </c>
      <c r="I438" s="39" t="s">
        <v>96</v>
      </c>
      <c r="J438" s="14" t="s">
        <v>94</v>
      </c>
      <c r="K438" s="193">
        <f>K441+K456+K465+K492</f>
        <v>974.7</v>
      </c>
      <c r="L438" s="28">
        <f>L441+L456+L465+L492</f>
        <v>415.9</v>
      </c>
      <c r="M438" s="28">
        <f>M441+M456+M465+M492</f>
        <v>0.5</v>
      </c>
      <c r="N438" s="28">
        <f>N441+N456+N465+N492</f>
        <v>0.8</v>
      </c>
      <c r="O438" s="28">
        <f>K438+L438+M438+N438</f>
        <v>1391.9</v>
      </c>
      <c r="P438" s="14">
        <v>2017</v>
      </c>
      <c r="R438" s="315">
        <f t="shared" si="15"/>
        <v>1391.1</v>
      </c>
    </row>
    <row r="439" spans="1:63" s="21" customFormat="1" ht="25.5">
      <c r="A439" s="248" t="s">
        <v>91</v>
      </c>
      <c r="B439" s="248">
        <v>1</v>
      </c>
      <c r="C439" s="248" t="s">
        <v>130</v>
      </c>
      <c r="D439" s="248" t="s">
        <v>98</v>
      </c>
      <c r="E439" s="248" t="s">
        <v>98</v>
      </c>
      <c r="F439" s="248" t="s">
        <v>92</v>
      </c>
      <c r="G439" s="248" t="s">
        <v>92</v>
      </c>
      <c r="H439" s="248"/>
      <c r="I439" s="247" t="s">
        <v>11</v>
      </c>
      <c r="J439" s="248" t="s">
        <v>94</v>
      </c>
      <c r="K439" s="257">
        <f>K440+K441</f>
        <v>81.6</v>
      </c>
      <c r="L439" s="251">
        <f>L440+L441</f>
        <v>20</v>
      </c>
      <c r="M439" s="251">
        <f>M440+M441</f>
        <v>300</v>
      </c>
      <c r="N439" s="251">
        <f>N440+N441</f>
        <v>400</v>
      </c>
      <c r="O439" s="251">
        <f>O440+O441</f>
        <v>801.6</v>
      </c>
      <c r="P439" s="248">
        <v>2017</v>
      </c>
      <c r="Q439" s="20"/>
      <c r="R439" s="315">
        <f t="shared" si="15"/>
        <v>401.6</v>
      </c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</row>
    <row r="440" spans="1:18" ht="15.75">
      <c r="A440" s="248" t="s">
        <v>86</v>
      </c>
      <c r="B440" s="248" t="s">
        <v>86</v>
      </c>
      <c r="C440" s="248" t="s">
        <v>86</v>
      </c>
      <c r="D440" s="248" t="s">
        <v>86</v>
      </c>
      <c r="E440" s="248" t="s">
        <v>86</v>
      </c>
      <c r="F440" s="248" t="s">
        <v>86</v>
      </c>
      <c r="G440" s="248" t="s">
        <v>86</v>
      </c>
      <c r="H440" s="248">
        <v>3</v>
      </c>
      <c r="I440" s="247" t="s">
        <v>95</v>
      </c>
      <c r="J440" s="270" t="s">
        <v>94</v>
      </c>
      <c r="K440" s="259">
        <f>K448+K452+K450</f>
        <v>81.6</v>
      </c>
      <c r="L440" s="260">
        <f>L448+L452+L450</f>
        <v>20</v>
      </c>
      <c r="M440" s="260">
        <f>M448+M452+M450</f>
        <v>300</v>
      </c>
      <c r="N440" s="260">
        <f>N448+N452+N450</f>
        <v>400</v>
      </c>
      <c r="O440" s="260">
        <f>O448+O452+O450</f>
        <v>801.6</v>
      </c>
      <c r="P440" s="284">
        <v>2017</v>
      </c>
      <c r="R440" s="315">
        <f t="shared" si="15"/>
        <v>401.6</v>
      </c>
    </row>
    <row r="441" spans="1:18" ht="15.75">
      <c r="A441" s="248" t="s">
        <v>86</v>
      </c>
      <c r="B441" s="248" t="s">
        <v>86</v>
      </c>
      <c r="C441" s="248" t="s">
        <v>86</v>
      </c>
      <c r="D441" s="248" t="s">
        <v>86</v>
      </c>
      <c r="E441" s="248" t="s">
        <v>86</v>
      </c>
      <c r="F441" s="248" t="s">
        <v>86</v>
      </c>
      <c r="G441" s="248" t="s">
        <v>86</v>
      </c>
      <c r="H441" s="248">
        <v>2</v>
      </c>
      <c r="I441" s="247" t="s">
        <v>96</v>
      </c>
      <c r="J441" s="270" t="s">
        <v>94</v>
      </c>
      <c r="K441" s="259">
        <v>0</v>
      </c>
      <c r="L441" s="260">
        <v>0</v>
      </c>
      <c r="M441" s="260">
        <v>0</v>
      </c>
      <c r="N441" s="260">
        <v>0</v>
      </c>
      <c r="O441" s="260">
        <v>0</v>
      </c>
      <c r="P441" s="270" t="s">
        <v>86</v>
      </c>
      <c r="R441" s="315">
        <f t="shared" si="15"/>
        <v>0</v>
      </c>
    </row>
    <row r="442" spans="1:18" ht="43.5" customHeight="1">
      <c r="A442" s="14" t="s">
        <v>91</v>
      </c>
      <c r="B442" s="14">
        <v>1</v>
      </c>
      <c r="C442" s="14" t="s">
        <v>130</v>
      </c>
      <c r="D442" s="14" t="s">
        <v>98</v>
      </c>
      <c r="E442" s="14" t="s">
        <v>98</v>
      </c>
      <c r="F442" s="14" t="s">
        <v>92</v>
      </c>
      <c r="G442" s="14" t="s">
        <v>92</v>
      </c>
      <c r="H442" s="14"/>
      <c r="I442" s="30" t="s">
        <v>12</v>
      </c>
      <c r="J442" s="14" t="s">
        <v>156</v>
      </c>
      <c r="K442" s="208">
        <v>1</v>
      </c>
      <c r="L442" s="74">
        <v>1</v>
      </c>
      <c r="M442" s="74">
        <v>1</v>
      </c>
      <c r="N442" s="74">
        <v>1</v>
      </c>
      <c r="O442" s="74">
        <v>1</v>
      </c>
      <c r="P442" s="14">
        <v>2017</v>
      </c>
      <c r="R442" s="315"/>
    </row>
    <row r="443" spans="1:18" ht="38.25">
      <c r="A443" s="14" t="s">
        <v>91</v>
      </c>
      <c r="B443" s="14">
        <v>1</v>
      </c>
      <c r="C443" s="14" t="s">
        <v>130</v>
      </c>
      <c r="D443" s="14" t="s">
        <v>98</v>
      </c>
      <c r="E443" s="14" t="s">
        <v>98</v>
      </c>
      <c r="F443" s="14" t="s">
        <v>92</v>
      </c>
      <c r="G443" s="14" t="s">
        <v>92</v>
      </c>
      <c r="H443" s="14"/>
      <c r="I443" s="30" t="s">
        <v>13</v>
      </c>
      <c r="J443" s="14" t="s">
        <v>101</v>
      </c>
      <c r="K443" s="193">
        <v>8</v>
      </c>
      <c r="L443" s="28">
        <v>10</v>
      </c>
      <c r="M443" s="28">
        <v>12</v>
      </c>
      <c r="N443" s="28">
        <v>15</v>
      </c>
      <c r="O443" s="28">
        <f>N443</f>
        <v>15</v>
      </c>
      <c r="P443" s="14">
        <v>2017</v>
      </c>
      <c r="R443" s="315"/>
    </row>
    <row r="444" spans="1:18" ht="63.75">
      <c r="A444" s="50" t="s">
        <v>91</v>
      </c>
      <c r="B444" s="50">
        <v>1</v>
      </c>
      <c r="C444" s="50" t="s">
        <v>130</v>
      </c>
      <c r="D444" s="50" t="s">
        <v>98</v>
      </c>
      <c r="E444" s="50" t="s">
        <v>98</v>
      </c>
      <c r="F444" s="50" t="s">
        <v>92</v>
      </c>
      <c r="G444" s="50" t="s">
        <v>98</v>
      </c>
      <c r="H444" s="60"/>
      <c r="I444" s="52" t="s">
        <v>14</v>
      </c>
      <c r="J444" s="50" t="s">
        <v>113</v>
      </c>
      <c r="K444" s="199" t="s">
        <v>114</v>
      </c>
      <c r="L444" s="53" t="s">
        <v>114</v>
      </c>
      <c r="M444" s="53" t="s">
        <v>114</v>
      </c>
      <c r="N444" s="57" t="s">
        <v>114</v>
      </c>
      <c r="O444" s="53" t="s">
        <v>114</v>
      </c>
      <c r="P444" s="50">
        <v>2017</v>
      </c>
      <c r="R444" s="315"/>
    </row>
    <row r="445" spans="1:18" ht="51">
      <c r="A445" s="14" t="s">
        <v>91</v>
      </c>
      <c r="B445" s="14">
        <v>1</v>
      </c>
      <c r="C445" s="14" t="s">
        <v>130</v>
      </c>
      <c r="D445" s="14" t="s">
        <v>98</v>
      </c>
      <c r="E445" s="14" t="s">
        <v>98</v>
      </c>
      <c r="F445" s="14" t="s">
        <v>92</v>
      </c>
      <c r="G445" s="14" t="s">
        <v>98</v>
      </c>
      <c r="H445" s="14"/>
      <c r="I445" s="30" t="s">
        <v>15</v>
      </c>
      <c r="J445" s="14" t="s">
        <v>156</v>
      </c>
      <c r="K445" s="200">
        <v>1</v>
      </c>
      <c r="L445" s="58">
        <v>1</v>
      </c>
      <c r="M445" s="58">
        <v>1</v>
      </c>
      <c r="N445" s="58">
        <v>1</v>
      </c>
      <c r="O445" s="58">
        <f>K445+L445+M445+N445</f>
        <v>4</v>
      </c>
      <c r="P445" s="14">
        <v>2017</v>
      </c>
      <c r="R445" s="315"/>
    </row>
    <row r="446" spans="1:18" ht="51">
      <c r="A446" s="50" t="s">
        <v>91</v>
      </c>
      <c r="B446" s="50">
        <v>1</v>
      </c>
      <c r="C446" s="50" t="s">
        <v>130</v>
      </c>
      <c r="D446" s="50" t="s">
        <v>98</v>
      </c>
      <c r="E446" s="50" t="s">
        <v>98</v>
      </c>
      <c r="F446" s="50" t="s">
        <v>92</v>
      </c>
      <c r="G446" s="50" t="s">
        <v>116</v>
      </c>
      <c r="H446" s="60"/>
      <c r="I446" s="52" t="s">
        <v>16</v>
      </c>
      <c r="J446" s="50" t="s">
        <v>113</v>
      </c>
      <c r="K446" s="199" t="s">
        <v>114</v>
      </c>
      <c r="L446" s="54" t="s">
        <v>114</v>
      </c>
      <c r="M446" s="54" t="s">
        <v>114</v>
      </c>
      <c r="N446" s="54" t="s">
        <v>114</v>
      </c>
      <c r="O446" s="54" t="s">
        <v>114</v>
      </c>
      <c r="P446" s="50">
        <v>2017</v>
      </c>
      <c r="R446" s="315"/>
    </row>
    <row r="447" spans="1:18" ht="51">
      <c r="A447" s="14" t="s">
        <v>91</v>
      </c>
      <c r="B447" s="14">
        <v>1</v>
      </c>
      <c r="C447" s="14" t="s">
        <v>130</v>
      </c>
      <c r="D447" s="14" t="s">
        <v>98</v>
      </c>
      <c r="E447" s="14" t="s">
        <v>98</v>
      </c>
      <c r="F447" s="14" t="s">
        <v>92</v>
      </c>
      <c r="G447" s="14" t="s">
        <v>116</v>
      </c>
      <c r="H447" s="14"/>
      <c r="I447" s="30" t="s">
        <v>17</v>
      </c>
      <c r="J447" s="14" t="s">
        <v>156</v>
      </c>
      <c r="K447" s="200">
        <v>20</v>
      </c>
      <c r="L447" s="58">
        <v>20</v>
      </c>
      <c r="M447" s="58">
        <v>20</v>
      </c>
      <c r="N447" s="58">
        <v>20</v>
      </c>
      <c r="O447" s="58">
        <f aca="true" t="shared" si="16" ref="O447:O453">K447+L447+M447+N447</f>
        <v>80</v>
      </c>
      <c r="P447" s="14">
        <v>2017</v>
      </c>
      <c r="R447" s="315"/>
    </row>
    <row r="448" spans="1:18" ht="38.25">
      <c r="A448" s="50" t="s">
        <v>91</v>
      </c>
      <c r="B448" s="50">
        <v>1</v>
      </c>
      <c r="C448" s="50" t="s">
        <v>130</v>
      </c>
      <c r="D448" s="50" t="s">
        <v>98</v>
      </c>
      <c r="E448" s="50" t="s">
        <v>98</v>
      </c>
      <c r="F448" s="50" t="s">
        <v>92</v>
      </c>
      <c r="G448" s="50" t="s">
        <v>121</v>
      </c>
      <c r="H448" s="60">
        <v>3</v>
      </c>
      <c r="I448" s="55" t="s">
        <v>18</v>
      </c>
      <c r="J448" s="51" t="s">
        <v>94</v>
      </c>
      <c r="K448" s="199">
        <v>65</v>
      </c>
      <c r="L448" s="54">
        <v>0</v>
      </c>
      <c r="M448" s="54">
        <v>200</v>
      </c>
      <c r="N448" s="54">
        <v>300</v>
      </c>
      <c r="O448" s="54">
        <f t="shared" si="16"/>
        <v>565</v>
      </c>
      <c r="P448" s="51">
        <v>2017</v>
      </c>
      <c r="R448" s="315">
        <f>K448+L448+M448</f>
        <v>265</v>
      </c>
    </row>
    <row r="449" spans="1:18" ht="51">
      <c r="A449" s="14" t="s">
        <v>91</v>
      </c>
      <c r="B449" s="14">
        <v>1</v>
      </c>
      <c r="C449" s="14" t="s">
        <v>130</v>
      </c>
      <c r="D449" s="14" t="s">
        <v>98</v>
      </c>
      <c r="E449" s="14" t="s">
        <v>98</v>
      </c>
      <c r="F449" s="14" t="s">
        <v>92</v>
      </c>
      <c r="G449" s="14" t="s">
        <v>121</v>
      </c>
      <c r="H449" s="14"/>
      <c r="I449" s="30" t="s">
        <v>19</v>
      </c>
      <c r="J449" s="14" t="s">
        <v>119</v>
      </c>
      <c r="K449" s="200">
        <v>3</v>
      </c>
      <c r="L449" s="40">
        <v>0</v>
      </c>
      <c r="M449" s="40">
        <v>7</v>
      </c>
      <c r="N449" s="40">
        <v>10</v>
      </c>
      <c r="O449" s="40">
        <f t="shared" si="16"/>
        <v>20</v>
      </c>
      <c r="P449" s="14">
        <v>2017</v>
      </c>
      <c r="R449" s="315"/>
    </row>
    <row r="450" spans="1:65" ht="38.25">
      <c r="A450" s="50" t="s">
        <v>91</v>
      </c>
      <c r="B450" s="50">
        <v>1</v>
      </c>
      <c r="C450" s="50" t="s">
        <v>130</v>
      </c>
      <c r="D450" s="50" t="s">
        <v>98</v>
      </c>
      <c r="E450" s="50" t="s">
        <v>98</v>
      </c>
      <c r="F450" s="50" t="s">
        <v>92</v>
      </c>
      <c r="G450" s="50" t="s">
        <v>130</v>
      </c>
      <c r="H450" s="50">
        <v>3</v>
      </c>
      <c r="I450" s="55" t="s">
        <v>20</v>
      </c>
      <c r="J450" s="50" t="s">
        <v>94</v>
      </c>
      <c r="K450" s="199">
        <v>16.6</v>
      </c>
      <c r="L450" s="53">
        <v>0</v>
      </c>
      <c r="M450" s="53">
        <v>0</v>
      </c>
      <c r="N450" s="53">
        <v>0</v>
      </c>
      <c r="O450" s="53">
        <f t="shared" si="16"/>
        <v>16.6</v>
      </c>
      <c r="P450" s="170">
        <v>2014</v>
      </c>
      <c r="R450" s="315">
        <f>K450+L450+M450</f>
        <v>16.6</v>
      </c>
      <c r="BL450" s="3"/>
      <c r="BM450" s="3"/>
    </row>
    <row r="451" spans="1:65" ht="51">
      <c r="A451" s="14" t="s">
        <v>91</v>
      </c>
      <c r="B451" s="14">
        <v>1</v>
      </c>
      <c r="C451" s="14" t="s">
        <v>130</v>
      </c>
      <c r="D451" s="14" t="s">
        <v>98</v>
      </c>
      <c r="E451" s="14" t="s">
        <v>98</v>
      </c>
      <c r="F451" s="14" t="s">
        <v>92</v>
      </c>
      <c r="G451" s="14" t="s">
        <v>130</v>
      </c>
      <c r="H451" s="14">
        <v>1</v>
      </c>
      <c r="I451" s="30" t="s">
        <v>21</v>
      </c>
      <c r="J451" s="14" t="s">
        <v>156</v>
      </c>
      <c r="K451" s="200">
        <v>3</v>
      </c>
      <c r="L451" s="40">
        <v>0</v>
      </c>
      <c r="M451" s="40">
        <v>0</v>
      </c>
      <c r="N451" s="40">
        <v>0</v>
      </c>
      <c r="O451" s="28">
        <f t="shared" si="16"/>
        <v>3</v>
      </c>
      <c r="P451" s="74">
        <v>2014</v>
      </c>
      <c r="R451" s="315"/>
      <c r="BL451" s="3"/>
      <c r="BM451" s="3"/>
    </row>
    <row r="452" spans="1:18" ht="25.5">
      <c r="A452" s="50" t="s">
        <v>91</v>
      </c>
      <c r="B452" s="50">
        <v>1</v>
      </c>
      <c r="C452" s="50" t="s">
        <v>130</v>
      </c>
      <c r="D452" s="50" t="s">
        <v>98</v>
      </c>
      <c r="E452" s="50" t="s">
        <v>98</v>
      </c>
      <c r="F452" s="50" t="s">
        <v>92</v>
      </c>
      <c r="G452" s="50">
        <v>6</v>
      </c>
      <c r="H452" s="60">
        <v>3</v>
      </c>
      <c r="I452" s="242" t="s">
        <v>22</v>
      </c>
      <c r="J452" s="51" t="s">
        <v>94</v>
      </c>
      <c r="K452" s="202">
        <v>0</v>
      </c>
      <c r="L452" s="290">
        <v>20</v>
      </c>
      <c r="M452" s="54">
        <v>100</v>
      </c>
      <c r="N452" s="54">
        <v>100</v>
      </c>
      <c r="O452" s="54">
        <f t="shared" si="16"/>
        <v>220</v>
      </c>
      <c r="P452" s="51">
        <v>2017</v>
      </c>
      <c r="R452" s="315">
        <f>K452+L452+M452</f>
        <v>120</v>
      </c>
    </row>
    <row r="453" spans="1:18" ht="38.25">
      <c r="A453" s="14" t="s">
        <v>91</v>
      </c>
      <c r="B453" s="14">
        <v>1</v>
      </c>
      <c r="C453" s="14" t="s">
        <v>130</v>
      </c>
      <c r="D453" s="14" t="s">
        <v>98</v>
      </c>
      <c r="E453" s="14" t="s">
        <v>98</v>
      </c>
      <c r="F453" s="14" t="s">
        <v>92</v>
      </c>
      <c r="G453" s="14">
        <v>6</v>
      </c>
      <c r="H453" s="14"/>
      <c r="I453" s="30" t="s">
        <v>23</v>
      </c>
      <c r="J453" s="14" t="s">
        <v>156</v>
      </c>
      <c r="K453" s="200">
        <v>0</v>
      </c>
      <c r="L453" s="40">
        <v>1</v>
      </c>
      <c r="M453" s="40">
        <v>2</v>
      </c>
      <c r="N453" s="58">
        <v>1</v>
      </c>
      <c r="O453" s="40">
        <f t="shared" si="16"/>
        <v>4</v>
      </c>
      <c r="P453" s="14">
        <v>2017</v>
      </c>
      <c r="R453" s="315"/>
    </row>
    <row r="454" spans="1:63" s="21" customFormat="1" ht="25.5">
      <c r="A454" s="249" t="s">
        <v>91</v>
      </c>
      <c r="B454" s="249">
        <v>1</v>
      </c>
      <c r="C454" s="248" t="s">
        <v>130</v>
      </c>
      <c r="D454" s="248" t="s">
        <v>98</v>
      </c>
      <c r="E454" s="248" t="s">
        <v>116</v>
      </c>
      <c r="F454" s="248" t="s">
        <v>92</v>
      </c>
      <c r="G454" s="248" t="s">
        <v>92</v>
      </c>
      <c r="H454" s="249"/>
      <c r="I454" s="247" t="s">
        <v>24</v>
      </c>
      <c r="J454" s="248" t="s">
        <v>94</v>
      </c>
      <c r="K454" s="257">
        <f>K455</f>
        <v>15</v>
      </c>
      <c r="L454" s="251">
        <f>L455</f>
        <v>0</v>
      </c>
      <c r="M454" s="251">
        <f>M455</f>
        <v>10</v>
      </c>
      <c r="N454" s="251">
        <f>N455</f>
        <v>10</v>
      </c>
      <c r="O454" s="251">
        <f>O455+O456</f>
        <v>35</v>
      </c>
      <c r="P454" s="248">
        <v>2014</v>
      </c>
      <c r="Q454" s="20"/>
      <c r="R454" s="315">
        <f>K454+L454+M454</f>
        <v>25</v>
      </c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</row>
    <row r="455" spans="1:18" ht="15.75">
      <c r="A455" s="248" t="s">
        <v>86</v>
      </c>
      <c r="B455" s="248" t="s">
        <v>86</v>
      </c>
      <c r="C455" s="248" t="s">
        <v>86</v>
      </c>
      <c r="D455" s="248" t="s">
        <v>86</v>
      </c>
      <c r="E455" s="248" t="s">
        <v>86</v>
      </c>
      <c r="F455" s="248" t="s">
        <v>86</v>
      </c>
      <c r="G455" s="248" t="s">
        <v>86</v>
      </c>
      <c r="H455" s="249">
        <v>3</v>
      </c>
      <c r="I455" s="253" t="s">
        <v>95</v>
      </c>
      <c r="J455" s="270" t="s">
        <v>94</v>
      </c>
      <c r="K455" s="259">
        <f>K461</f>
        <v>15</v>
      </c>
      <c r="L455" s="260">
        <f>L461</f>
        <v>0</v>
      </c>
      <c r="M455" s="260">
        <f>M461</f>
        <v>10</v>
      </c>
      <c r="N455" s="260">
        <f>N461</f>
        <v>10</v>
      </c>
      <c r="O455" s="256">
        <f>K455+L455+M455+N455</f>
        <v>35</v>
      </c>
      <c r="P455" s="284">
        <v>2014</v>
      </c>
      <c r="R455" s="315">
        <f>K455+L455+M455</f>
        <v>25</v>
      </c>
    </row>
    <row r="456" spans="1:18" ht="15.75">
      <c r="A456" s="248" t="s">
        <v>86</v>
      </c>
      <c r="B456" s="248" t="s">
        <v>86</v>
      </c>
      <c r="C456" s="248" t="s">
        <v>86</v>
      </c>
      <c r="D456" s="248" t="s">
        <v>86</v>
      </c>
      <c r="E456" s="248" t="s">
        <v>86</v>
      </c>
      <c r="F456" s="248" t="s">
        <v>86</v>
      </c>
      <c r="G456" s="248" t="s">
        <v>86</v>
      </c>
      <c r="H456" s="249">
        <v>2</v>
      </c>
      <c r="I456" s="253" t="s">
        <v>96</v>
      </c>
      <c r="J456" s="270" t="s">
        <v>94</v>
      </c>
      <c r="K456" s="259">
        <v>0</v>
      </c>
      <c r="L456" s="260">
        <v>0</v>
      </c>
      <c r="M456" s="260">
        <v>0</v>
      </c>
      <c r="N456" s="260">
        <v>0</v>
      </c>
      <c r="O456" s="256">
        <f>K456+L456+M456</f>
        <v>0</v>
      </c>
      <c r="P456" s="270" t="s">
        <v>86</v>
      </c>
      <c r="R456" s="315">
        <f>K456+L456+M456</f>
        <v>0</v>
      </c>
    </row>
    <row r="457" spans="1:18" ht="38.25">
      <c r="A457" s="14" t="s">
        <v>91</v>
      </c>
      <c r="B457" s="14">
        <v>1</v>
      </c>
      <c r="C457" s="14" t="s">
        <v>130</v>
      </c>
      <c r="D457" s="14" t="s">
        <v>98</v>
      </c>
      <c r="E457" s="14" t="s">
        <v>116</v>
      </c>
      <c r="F457" s="14" t="s">
        <v>92</v>
      </c>
      <c r="G457" s="14">
        <v>0</v>
      </c>
      <c r="H457" s="14"/>
      <c r="I457" s="30" t="s">
        <v>25</v>
      </c>
      <c r="J457" s="14" t="s">
        <v>101</v>
      </c>
      <c r="K457" s="193">
        <v>45</v>
      </c>
      <c r="L457" s="28">
        <v>55</v>
      </c>
      <c r="M457" s="28">
        <v>65</v>
      </c>
      <c r="N457" s="28">
        <v>75</v>
      </c>
      <c r="O457" s="28">
        <f>N457</f>
        <v>75</v>
      </c>
      <c r="P457" s="14">
        <v>2017</v>
      </c>
      <c r="R457" s="315"/>
    </row>
    <row r="458" spans="1:18" ht="38.25">
      <c r="A458" s="14" t="s">
        <v>91</v>
      </c>
      <c r="B458" s="14">
        <v>1</v>
      </c>
      <c r="C458" s="14" t="s">
        <v>130</v>
      </c>
      <c r="D458" s="14" t="s">
        <v>98</v>
      </c>
      <c r="E458" s="14" t="s">
        <v>116</v>
      </c>
      <c r="F458" s="14" t="s">
        <v>92</v>
      </c>
      <c r="G458" s="14" t="s">
        <v>92</v>
      </c>
      <c r="H458" s="14"/>
      <c r="I458" s="30" t="s">
        <v>26</v>
      </c>
      <c r="J458" s="14" t="s">
        <v>156</v>
      </c>
      <c r="K458" s="200">
        <v>49</v>
      </c>
      <c r="L458" s="40">
        <v>119</v>
      </c>
      <c r="M458" s="40">
        <v>189</v>
      </c>
      <c r="N458" s="40">
        <v>259</v>
      </c>
      <c r="O458" s="40">
        <v>259</v>
      </c>
      <c r="P458" s="14">
        <v>2017</v>
      </c>
      <c r="R458" s="315"/>
    </row>
    <row r="459" spans="1:18" ht="38.25">
      <c r="A459" s="50" t="s">
        <v>91</v>
      </c>
      <c r="B459" s="50">
        <v>1</v>
      </c>
      <c r="C459" s="50" t="s">
        <v>130</v>
      </c>
      <c r="D459" s="50" t="s">
        <v>98</v>
      </c>
      <c r="E459" s="50" t="s">
        <v>116</v>
      </c>
      <c r="F459" s="50" t="s">
        <v>92</v>
      </c>
      <c r="G459" s="50" t="s">
        <v>98</v>
      </c>
      <c r="H459" s="59"/>
      <c r="I459" s="52" t="s">
        <v>27</v>
      </c>
      <c r="J459" s="50" t="s">
        <v>113</v>
      </c>
      <c r="K459" s="199" t="s">
        <v>114</v>
      </c>
      <c r="L459" s="53" t="s">
        <v>114</v>
      </c>
      <c r="M459" s="53" t="s">
        <v>114</v>
      </c>
      <c r="N459" s="54" t="s">
        <v>114</v>
      </c>
      <c r="O459" s="53" t="s">
        <v>114</v>
      </c>
      <c r="P459" s="50">
        <v>2017</v>
      </c>
      <c r="R459" s="315"/>
    </row>
    <row r="460" spans="1:18" ht="38.25">
      <c r="A460" s="14" t="s">
        <v>91</v>
      </c>
      <c r="B460" s="14">
        <v>1</v>
      </c>
      <c r="C460" s="14" t="s">
        <v>130</v>
      </c>
      <c r="D460" s="14" t="s">
        <v>98</v>
      </c>
      <c r="E460" s="14" t="s">
        <v>116</v>
      </c>
      <c r="F460" s="14" t="s">
        <v>92</v>
      </c>
      <c r="G460" s="14">
        <v>1</v>
      </c>
      <c r="H460" s="14"/>
      <c r="I460" s="30" t="s">
        <v>28</v>
      </c>
      <c r="J460" s="14" t="s">
        <v>156</v>
      </c>
      <c r="K460" s="200">
        <v>6000</v>
      </c>
      <c r="L460" s="40">
        <v>6500</v>
      </c>
      <c r="M460" s="40">
        <v>7000</v>
      </c>
      <c r="N460" s="40">
        <v>7500</v>
      </c>
      <c r="O460" s="40">
        <v>7500</v>
      </c>
      <c r="P460" s="14">
        <v>2017</v>
      </c>
      <c r="R460" s="315"/>
    </row>
    <row r="461" spans="1:18" ht="38.25">
      <c r="A461" s="50" t="s">
        <v>91</v>
      </c>
      <c r="B461" s="50">
        <v>1</v>
      </c>
      <c r="C461" s="50" t="s">
        <v>130</v>
      </c>
      <c r="D461" s="50" t="s">
        <v>98</v>
      </c>
      <c r="E461" s="50" t="s">
        <v>116</v>
      </c>
      <c r="F461" s="50" t="s">
        <v>92</v>
      </c>
      <c r="G461" s="50" t="s">
        <v>121</v>
      </c>
      <c r="H461" s="59">
        <v>3</v>
      </c>
      <c r="I461" s="52" t="s">
        <v>29</v>
      </c>
      <c r="J461" s="50" t="s">
        <v>94</v>
      </c>
      <c r="K461" s="204">
        <v>15</v>
      </c>
      <c r="L461" s="54">
        <v>0</v>
      </c>
      <c r="M461" s="54">
        <v>10</v>
      </c>
      <c r="N461" s="54">
        <v>10</v>
      </c>
      <c r="O461" s="53">
        <f>K461+L461+M461+N461</f>
        <v>35</v>
      </c>
      <c r="P461" s="51">
        <v>2017</v>
      </c>
      <c r="R461" s="315">
        <f>K461+L461+M461</f>
        <v>25</v>
      </c>
    </row>
    <row r="462" spans="1:63" s="171" customFormat="1" ht="63.75">
      <c r="A462" s="14" t="s">
        <v>91</v>
      </c>
      <c r="B462" s="14">
        <v>1</v>
      </c>
      <c r="C462" s="14" t="s">
        <v>130</v>
      </c>
      <c r="D462" s="14" t="s">
        <v>98</v>
      </c>
      <c r="E462" s="14" t="s">
        <v>116</v>
      </c>
      <c r="F462" s="14" t="s">
        <v>92</v>
      </c>
      <c r="G462" s="14" t="s">
        <v>121</v>
      </c>
      <c r="H462" s="14"/>
      <c r="I462" s="30" t="s">
        <v>30</v>
      </c>
      <c r="J462" s="14" t="s">
        <v>156</v>
      </c>
      <c r="K462" s="200">
        <v>1</v>
      </c>
      <c r="L462" s="40">
        <v>0</v>
      </c>
      <c r="M462" s="40">
        <v>1</v>
      </c>
      <c r="N462" s="40">
        <v>1</v>
      </c>
      <c r="O462" s="40">
        <f>K462+L462+M462+N462</f>
        <v>3</v>
      </c>
      <c r="P462" s="14">
        <v>2017</v>
      </c>
      <c r="Q462" s="3"/>
      <c r="R462" s="315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</row>
    <row r="463" spans="1:63" s="21" customFormat="1" ht="38.25">
      <c r="A463" s="249" t="s">
        <v>91</v>
      </c>
      <c r="B463" s="249">
        <v>1</v>
      </c>
      <c r="C463" s="248" t="s">
        <v>130</v>
      </c>
      <c r="D463" s="248" t="s">
        <v>98</v>
      </c>
      <c r="E463" s="248" t="s">
        <v>121</v>
      </c>
      <c r="F463" s="248" t="s">
        <v>92</v>
      </c>
      <c r="G463" s="248" t="s">
        <v>92</v>
      </c>
      <c r="H463" s="249"/>
      <c r="I463" s="247" t="s">
        <v>31</v>
      </c>
      <c r="J463" s="248" t="s">
        <v>94</v>
      </c>
      <c r="K463" s="257">
        <f>K464+K465</f>
        <v>30050.6</v>
      </c>
      <c r="L463" s="251">
        <f>L464+L465</f>
        <v>17876.8</v>
      </c>
      <c r="M463" s="251">
        <f>M464+M465</f>
        <v>33083.1</v>
      </c>
      <c r="N463" s="251">
        <f>N464+N465</f>
        <v>34530.6</v>
      </c>
      <c r="O463" s="251">
        <f>O464+O465</f>
        <v>115541.1</v>
      </c>
      <c r="P463" s="248">
        <v>2017</v>
      </c>
      <c r="Q463" s="20"/>
      <c r="R463" s="315">
        <f>K463+L463+M463</f>
        <v>81010.5</v>
      </c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</row>
    <row r="464" spans="1:18" ht="15.75">
      <c r="A464" s="248"/>
      <c r="B464" s="248"/>
      <c r="C464" s="248"/>
      <c r="D464" s="248"/>
      <c r="E464" s="248"/>
      <c r="F464" s="248"/>
      <c r="G464" s="248"/>
      <c r="H464" s="249">
        <v>3</v>
      </c>
      <c r="I464" s="253" t="s">
        <v>95</v>
      </c>
      <c r="J464" s="270" t="s">
        <v>94</v>
      </c>
      <c r="K464" s="259">
        <f>K474+K476+K478+K484+K486+K488</f>
        <v>29075.9</v>
      </c>
      <c r="L464" s="259">
        <f>L474+L476+L478+L484+L486+L488</f>
        <v>17460.9</v>
      </c>
      <c r="M464" s="259">
        <f>M474+M476+M478+M484+M486+M488</f>
        <v>33082.6</v>
      </c>
      <c r="N464" s="259">
        <f>N474+N476+N478+N484+N486+N488</f>
        <v>34529.8</v>
      </c>
      <c r="O464" s="259">
        <f>O474+O476+O478+O484+O486+O488</f>
        <v>114149.2</v>
      </c>
      <c r="P464" s="284">
        <v>2017</v>
      </c>
      <c r="R464" s="315">
        <f>K464+L464+M464</f>
        <v>79619.4</v>
      </c>
    </row>
    <row r="465" spans="1:18" ht="15.75">
      <c r="A465" s="248"/>
      <c r="B465" s="248"/>
      <c r="C465" s="248"/>
      <c r="D465" s="248"/>
      <c r="E465" s="248"/>
      <c r="F465" s="248"/>
      <c r="G465" s="248"/>
      <c r="H465" s="249">
        <v>2</v>
      </c>
      <c r="I465" s="253" t="s">
        <v>96</v>
      </c>
      <c r="J465" s="270" t="s">
        <v>94</v>
      </c>
      <c r="K465" s="259">
        <f>K481+K472</f>
        <v>974.7</v>
      </c>
      <c r="L465" s="260">
        <f>L472+L480+L482</f>
        <v>415.9</v>
      </c>
      <c r="M465" s="260">
        <f>M472+M480+M482</f>
        <v>0.5</v>
      </c>
      <c r="N465" s="260">
        <f>N472+N480+N482</f>
        <v>0.8</v>
      </c>
      <c r="O465" s="260">
        <f>O472+O480+O482</f>
        <v>1391.9</v>
      </c>
      <c r="P465" s="270">
        <v>2017</v>
      </c>
      <c r="R465" s="315">
        <f>K465+L465+M465</f>
        <v>1391.1</v>
      </c>
    </row>
    <row r="466" spans="1:18" ht="76.5">
      <c r="A466" s="14" t="s">
        <v>91</v>
      </c>
      <c r="B466" s="14">
        <v>1</v>
      </c>
      <c r="C466" s="14" t="s">
        <v>130</v>
      </c>
      <c r="D466" s="14" t="s">
        <v>98</v>
      </c>
      <c r="E466" s="14" t="s">
        <v>121</v>
      </c>
      <c r="F466" s="14" t="s">
        <v>92</v>
      </c>
      <c r="G466" s="14" t="s">
        <v>92</v>
      </c>
      <c r="H466" s="14"/>
      <c r="I466" s="30" t="s">
        <v>32</v>
      </c>
      <c r="J466" s="14" t="s">
        <v>101</v>
      </c>
      <c r="K466" s="193">
        <v>100</v>
      </c>
      <c r="L466" s="28">
        <v>100</v>
      </c>
      <c r="M466" s="28">
        <v>100</v>
      </c>
      <c r="N466" s="28">
        <v>100</v>
      </c>
      <c r="O466" s="28">
        <v>100</v>
      </c>
      <c r="P466" s="14">
        <v>2017</v>
      </c>
      <c r="R466" s="315"/>
    </row>
    <row r="467" spans="1:18" ht="81" customHeight="1">
      <c r="A467" s="14" t="s">
        <v>91</v>
      </c>
      <c r="B467" s="14">
        <v>1</v>
      </c>
      <c r="C467" s="14" t="s">
        <v>130</v>
      </c>
      <c r="D467" s="14" t="s">
        <v>98</v>
      </c>
      <c r="E467" s="14" t="s">
        <v>121</v>
      </c>
      <c r="F467" s="14" t="s">
        <v>92</v>
      </c>
      <c r="G467" s="14" t="s">
        <v>92</v>
      </c>
      <c r="H467" s="14"/>
      <c r="I467" s="30" t="s">
        <v>33</v>
      </c>
      <c r="J467" s="14" t="s">
        <v>101</v>
      </c>
      <c r="K467" s="193">
        <v>100</v>
      </c>
      <c r="L467" s="28">
        <v>100</v>
      </c>
      <c r="M467" s="28">
        <v>100</v>
      </c>
      <c r="N467" s="28">
        <v>100</v>
      </c>
      <c r="O467" s="28">
        <v>100</v>
      </c>
      <c r="P467" s="14">
        <v>2017</v>
      </c>
      <c r="R467" s="315"/>
    </row>
    <row r="468" spans="1:18" ht="79.5" customHeight="1">
      <c r="A468" s="14" t="s">
        <v>91</v>
      </c>
      <c r="B468" s="14">
        <v>1</v>
      </c>
      <c r="C468" s="14" t="s">
        <v>130</v>
      </c>
      <c r="D468" s="14" t="s">
        <v>98</v>
      </c>
      <c r="E468" s="14" t="s">
        <v>121</v>
      </c>
      <c r="F468" s="14" t="s">
        <v>92</v>
      </c>
      <c r="G468" s="14" t="s">
        <v>92</v>
      </c>
      <c r="H468" s="14"/>
      <c r="I468" s="30" t="s">
        <v>34</v>
      </c>
      <c r="J468" s="14" t="s">
        <v>101</v>
      </c>
      <c r="K468" s="193">
        <v>40</v>
      </c>
      <c r="L468" s="28">
        <v>80</v>
      </c>
      <c r="M468" s="28">
        <v>90</v>
      </c>
      <c r="N468" s="28">
        <v>100</v>
      </c>
      <c r="O468" s="28">
        <v>100</v>
      </c>
      <c r="P468" s="14">
        <v>2017</v>
      </c>
      <c r="R468" s="315"/>
    </row>
    <row r="469" spans="1:18" ht="63.75" customHeight="1">
      <c r="A469" s="14" t="s">
        <v>91</v>
      </c>
      <c r="B469" s="14">
        <v>1</v>
      </c>
      <c r="C469" s="14" t="s">
        <v>130</v>
      </c>
      <c r="D469" s="14" t="s">
        <v>98</v>
      </c>
      <c r="E469" s="14" t="s">
        <v>121</v>
      </c>
      <c r="F469" s="14" t="s">
        <v>92</v>
      </c>
      <c r="G469" s="14" t="s">
        <v>92</v>
      </c>
      <c r="H469" s="14"/>
      <c r="I469" s="30" t="s">
        <v>35</v>
      </c>
      <c r="J469" s="14" t="s">
        <v>101</v>
      </c>
      <c r="K469" s="193">
        <v>50</v>
      </c>
      <c r="L469" s="28">
        <v>70</v>
      </c>
      <c r="M469" s="28">
        <v>100</v>
      </c>
      <c r="N469" s="28">
        <v>100</v>
      </c>
      <c r="O469" s="28">
        <v>100</v>
      </c>
      <c r="P469" s="14">
        <v>2017</v>
      </c>
      <c r="R469" s="315"/>
    </row>
    <row r="470" spans="1:18" ht="25.5">
      <c r="A470" s="50" t="s">
        <v>91</v>
      </c>
      <c r="B470" s="50">
        <v>1</v>
      </c>
      <c r="C470" s="50" t="s">
        <v>130</v>
      </c>
      <c r="D470" s="50" t="s">
        <v>98</v>
      </c>
      <c r="E470" s="50" t="s">
        <v>121</v>
      </c>
      <c r="F470" s="50" t="s">
        <v>92</v>
      </c>
      <c r="G470" s="50" t="s">
        <v>98</v>
      </c>
      <c r="H470" s="60"/>
      <c r="I470" s="52" t="s">
        <v>36</v>
      </c>
      <c r="J470" s="50" t="s">
        <v>113</v>
      </c>
      <c r="K470" s="199" t="s">
        <v>114</v>
      </c>
      <c r="L470" s="53" t="s">
        <v>114</v>
      </c>
      <c r="M470" s="53" t="s">
        <v>114</v>
      </c>
      <c r="N470" s="54" t="s">
        <v>114</v>
      </c>
      <c r="O470" s="53" t="s">
        <v>114</v>
      </c>
      <c r="P470" s="50">
        <v>2017</v>
      </c>
      <c r="R470" s="315"/>
    </row>
    <row r="471" spans="1:18" ht="51">
      <c r="A471" s="14" t="s">
        <v>91</v>
      </c>
      <c r="B471" s="14">
        <v>1</v>
      </c>
      <c r="C471" s="14" t="s">
        <v>130</v>
      </c>
      <c r="D471" s="14" t="s">
        <v>98</v>
      </c>
      <c r="E471" s="14" t="s">
        <v>121</v>
      </c>
      <c r="F471" s="14" t="s">
        <v>92</v>
      </c>
      <c r="G471" s="14" t="s">
        <v>98</v>
      </c>
      <c r="H471" s="14"/>
      <c r="I471" s="30" t="s">
        <v>37</v>
      </c>
      <c r="J471" s="14" t="s">
        <v>119</v>
      </c>
      <c r="K471" s="200">
        <v>20</v>
      </c>
      <c r="L471" s="40">
        <v>25</v>
      </c>
      <c r="M471" s="40">
        <v>30</v>
      </c>
      <c r="N471" s="40">
        <v>35</v>
      </c>
      <c r="O471" s="40">
        <f>(K471+L471+M471+N471)/4</f>
        <v>28</v>
      </c>
      <c r="P471" s="14">
        <v>2017</v>
      </c>
      <c r="R471" s="315"/>
    </row>
    <row r="472" spans="1:63" ht="87.75" customHeight="1">
      <c r="A472" s="60" t="s">
        <v>91</v>
      </c>
      <c r="B472" s="60">
        <v>1</v>
      </c>
      <c r="C472" s="60" t="s">
        <v>130</v>
      </c>
      <c r="D472" s="60" t="s">
        <v>127</v>
      </c>
      <c r="E472" s="60" t="s">
        <v>128</v>
      </c>
      <c r="F472" s="60">
        <v>3</v>
      </c>
      <c r="G472" s="60">
        <v>9</v>
      </c>
      <c r="H472" s="60">
        <v>2</v>
      </c>
      <c r="I472" s="271" t="s">
        <v>38</v>
      </c>
      <c r="J472" s="60" t="s">
        <v>94</v>
      </c>
      <c r="K472" s="203">
        <v>973.5</v>
      </c>
      <c r="L472" s="300">
        <v>415</v>
      </c>
      <c r="M472" s="57">
        <v>0</v>
      </c>
      <c r="N472" s="57">
        <v>0</v>
      </c>
      <c r="O472" s="57">
        <f aca="true" t="shared" si="17" ref="O472:O478">K472+L472+M472+N472</f>
        <v>1388.5</v>
      </c>
      <c r="P472" s="60">
        <v>2015</v>
      </c>
      <c r="Q472" s="4"/>
      <c r="R472" s="315">
        <f>K472+L472+M472</f>
        <v>1388.5</v>
      </c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</row>
    <row r="473" spans="1:63" ht="105" customHeight="1">
      <c r="A473" s="14" t="s">
        <v>91</v>
      </c>
      <c r="B473" s="14">
        <v>1</v>
      </c>
      <c r="C473" s="14" t="s">
        <v>130</v>
      </c>
      <c r="D473" s="14" t="s">
        <v>127</v>
      </c>
      <c r="E473" s="14" t="s">
        <v>128</v>
      </c>
      <c r="F473" s="14">
        <v>3</v>
      </c>
      <c r="G473" s="14">
        <v>9</v>
      </c>
      <c r="H473" s="287"/>
      <c r="I473" s="30" t="s">
        <v>39</v>
      </c>
      <c r="J473" s="14" t="str">
        <f>J472</f>
        <v>тыс. руб.</v>
      </c>
      <c r="K473" s="201">
        <f>K472</f>
        <v>973.5</v>
      </c>
      <c r="L473" s="308">
        <f>L472</f>
        <v>415</v>
      </c>
      <c r="M473" s="56">
        <v>0</v>
      </c>
      <c r="N473" s="56">
        <v>0</v>
      </c>
      <c r="O473" s="56">
        <f t="shared" si="17"/>
        <v>1388.5</v>
      </c>
      <c r="P473" s="14">
        <v>2015</v>
      </c>
      <c r="Q473" s="4"/>
      <c r="R473" s="315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</row>
    <row r="474" spans="1:18" ht="25.5">
      <c r="A474" s="50" t="s">
        <v>91</v>
      </c>
      <c r="B474" s="50">
        <v>1</v>
      </c>
      <c r="C474" s="50" t="s">
        <v>130</v>
      </c>
      <c r="D474" s="50" t="s">
        <v>98</v>
      </c>
      <c r="E474" s="50" t="s">
        <v>121</v>
      </c>
      <c r="F474" s="50" t="s">
        <v>92</v>
      </c>
      <c r="G474" s="50" t="s">
        <v>121</v>
      </c>
      <c r="H474" s="60">
        <v>3</v>
      </c>
      <c r="I474" s="52" t="s">
        <v>40</v>
      </c>
      <c r="J474" s="50" t="s">
        <v>94</v>
      </c>
      <c r="K474" s="199">
        <v>77.8</v>
      </c>
      <c r="L474" s="290">
        <v>80</v>
      </c>
      <c r="M474" s="53">
        <v>100</v>
      </c>
      <c r="N474" s="54">
        <v>100</v>
      </c>
      <c r="O474" s="53">
        <f t="shared" si="17"/>
        <v>357.8</v>
      </c>
      <c r="P474" s="50">
        <v>2017</v>
      </c>
      <c r="R474" s="315">
        <f>K474+L474+M474</f>
        <v>257.8</v>
      </c>
    </row>
    <row r="475" spans="1:18" ht="57.75" customHeight="1">
      <c r="A475" s="14" t="s">
        <v>91</v>
      </c>
      <c r="B475" s="14">
        <v>1</v>
      </c>
      <c r="C475" s="14" t="s">
        <v>130</v>
      </c>
      <c r="D475" s="14" t="s">
        <v>98</v>
      </c>
      <c r="E475" s="14" t="s">
        <v>121</v>
      </c>
      <c r="F475" s="14" t="s">
        <v>92</v>
      </c>
      <c r="G475" s="14" t="s">
        <v>121</v>
      </c>
      <c r="H475" s="14"/>
      <c r="I475" s="30" t="s">
        <v>41</v>
      </c>
      <c r="J475" s="14" t="s">
        <v>156</v>
      </c>
      <c r="K475" s="200">
        <v>10</v>
      </c>
      <c r="L475" s="40">
        <v>20</v>
      </c>
      <c r="M475" s="40">
        <v>15</v>
      </c>
      <c r="N475" s="58">
        <v>20</v>
      </c>
      <c r="O475" s="40">
        <f t="shared" si="17"/>
        <v>65</v>
      </c>
      <c r="P475" s="14">
        <v>2017</v>
      </c>
      <c r="R475" s="315"/>
    </row>
    <row r="476" spans="1:18" ht="38.25">
      <c r="A476" s="50" t="s">
        <v>91</v>
      </c>
      <c r="B476" s="50">
        <v>1</v>
      </c>
      <c r="C476" s="50" t="s">
        <v>130</v>
      </c>
      <c r="D476" s="50" t="s">
        <v>98</v>
      </c>
      <c r="E476" s="50" t="s">
        <v>121</v>
      </c>
      <c r="F476" s="50" t="s">
        <v>92</v>
      </c>
      <c r="G476" s="50" t="s">
        <v>124</v>
      </c>
      <c r="H476" s="60">
        <v>3</v>
      </c>
      <c r="I476" s="52" t="s">
        <v>42</v>
      </c>
      <c r="J476" s="50" t="s">
        <v>94</v>
      </c>
      <c r="K476" s="199">
        <v>0</v>
      </c>
      <c r="L476" s="53">
        <v>15</v>
      </c>
      <c r="M476" s="53">
        <v>50</v>
      </c>
      <c r="N476" s="54">
        <v>50</v>
      </c>
      <c r="O476" s="53">
        <f t="shared" si="17"/>
        <v>115</v>
      </c>
      <c r="P476" s="50">
        <v>2017</v>
      </c>
      <c r="R476" s="315">
        <f aca="true" t="shared" si="18" ref="R476:R509">K476+L476+M476</f>
        <v>65</v>
      </c>
    </row>
    <row r="477" spans="1:18" ht="63.75">
      <c r="A477" s="14" t="s">
        <v>91</v>
      </c>
      <c r="B477" s="14">
        <v>1</v>
      </c>
      <c r="C477" s="14" t="s">
        <v>130</v>
      </c>
      <c r="D477" s="14" t="s">
        <v>98</v>
      </c>
      <c r="E477" s="14" t="s">
        <v>121</v>
      </c>
      <c r="F477" s="14" t="s">
        <v>92</v>
      </c>
      <c r="G477" s="14" t="s">
        <v>124</v>
      </c>
      <c r="H477" s="14"/>
      <c r="I477" s="30" t="s">
        <v>43</v>
      </c>
      <c r="J477" s="14" t="s">
        <v>119</v>
      </c>
      <c r="K477" s="200">
        <v>0</v>
      </c>
      <c r="L477" s="40">
        <v>30</v>
      </c>
      <c r="M477" s="40">
        <v>35</v>
      </c>
      <c r="N477" s="58">
        <v>35</v>
      </c>
      <c r="O477" s="40">
        <f t="shared" si="17"/>
        <v>100</v>
      </c>
      <c r="P477" s="14">
        <v>2017</v>
      </c>
      <c r="R477" s="315"/>
    </row>
    <row r="478" spans="1:18" ht="25.5">
      <c r="A478" s="50" t="s">
        <v>91</v>
      </c>
      <c r="B478" s="50">
        <v>1</v>
      </c>
      <c r="C478" s="50" t="s">
        <v>130</v>
      </c>
      <c r="D478" s="50" t="s">
        <v>98</v>
      </c>
      <c r="E478" s="50" t="s">
        <v>121</v>
      </c>
      <c r="F478" s="50" t="s">
        <v>92</v>
      </c>
      <c r="G478" s="50" t="s">
        <v>129</v>
      </c>
      <c r="H478" s="60">
        <v>3</v>
      </c>
      <c r="I478" s="52" t="s">
        <v>44</v>
      </c>
      <c r="J478" s="50" t="s">
        <v>94</v>
      </c>
      <c r="K478" s="199">
        <v>19.9</v>
      </c>
      <c r="L478" s="53">
        <v>22</v>
      </c>
      <c r="M478" s="53">
        <v>40</v>
      </c>
      <c r="N478" s="54">
        <v>40</v>
      </c>
      <c r="O478" s="53">
        <f t="shared" si="17"/>
        <v>121.9</v>
      </c>
      <c r="P478" s="50">
        <v>2017</v>
      </c>
      <c r="R478" s="315">
        <f t="shared" si="18"/>
        <v>81.9</v>
      </c>
    </row>
    <row r="479" spans="1:18" ht="51">
      <c r="A479" s="14" t="s">
        <v>91</v>
      </c>
      <c r="B479" s="14">
        <v>1</v>
      </c>
      <c r="C479" s="14" t="s">
        <v>130</v>
      </c>
      <c r="D479" s="14" t="s">
        <v>98</v>
      </c>
      <c r="E479" s="14" t="s">
        <v>121</v>
      </c>
      <c r="F479" s="14" t="s">
        <v>92</v>
      </c>
      <c r="G479" s="14" t="s">
        <v>129</v>
      </c>
      <c r="H479" s="14"/>
      <c r="I479" s="30" t="s">
        <v>45</v>
      </c>
      <c r="J479" s="14" t="s">
        <v>119</v>
      </c>
      <c r="K479" s="200">
        <v>150</v>
      </c>
      <c r="L479" s="40">
        <v>150</v>
      </c>
      <c r="M479" s="40">
        <v>150</v>
      </c>
      <c r="N479" s="58">
        <v>150</v>
      </c>
      <c r="O479" s="40">
        <v>150</v>
      </c>
      <c r="P479" s="14">
        <v>2017</v>
      </c>
      <c r="R479" s="315"/>
    </row>
    <row r="480" spans="1:18" ht="80.25" customHeight="1">
      <c r="A480" s="50" t="s">
        <v>91</v>
      </c>
      <c r="B480" s="50">
        <v>1</v>
      </c>
      <c r="C480" s="50" t="s">
        <v>130</v>
      </c>
      <c r="D480" s="50" t="s">
        <v>127</v>
      </c>
      <c r="E480" s="50" t="s">
        <v>128</v>
      </c>
      <c r="F480" s="50" t="s">
        <v>116</v>
      </c>
      <c r="G480" s="50" t="s">
        <v>124</v>
      </c>
      <c r="H480" s="60">
        <v>2</v>
      </c>
      <c r="I480" s="274" t="s">
        <v>46</v>
      </c>
      <c r="J480" s="51" t="s">
        <v>94</v>
      </c>
      <c r="K480" s="199">
        <v>1.2</v>
      </c>
      <c r="L480" s="272">
        <v>0</v>
      </c>
      <c r="M480" s="272">
        <v>0</v>
      </c>
      <c r="N480" s="273">
        <v>0</v>
      </c>
      <c r="O480" s="53">
        <f>K480+L480+M480+N480</f>
        <v>1.2</v>
      </c>
      <c r="P480" s="50">
        <v>2014</v>
      </c>
      <c r="R480" s="315">
        <f t="shared" si="18"/>
        <v>1.2</v>
      </c>
    </row>
    <row r="481" spans="1:18" ht="90.75" customHeight="1">
      <c r="A481" s="14" t="s">
        <v>91</v>
      </c>
      <c r="B481" s="14">
        <v>1</v>
      </c>
      <c r="C481" s="14" t="s">
        <v>130</v>
      </c>
      <c r="D481" s="14" t="s">
        <v>127</v>
      </c>
      <c r="E481" s="14" t="s">
        <v>128</v>
      </c>
      <c r="F481" s="14" t="s">
        <v>116</v>
      </c>
      <c r="G481" s="14" t="s">
        <v>124</v>
      </c>
      <c r="H481" s="287"/>
      <c r="I481" s="30" t="s">
        <v>47</v>
      </c>
      <c r="J481" s="14" t="s">
        <v>94</v>
      </c>
      <c r="K481" s="193">
        <f>K480</f>
        <v>1.2</v>
      </c>
      <c r="L481" s="28">
        <f>L480</f>
        <v>0</v>
      </c>
      <c r="M481" s="28">
        <f>M480</f>
        <v>0</v>
      </c>
      <c r="N481" s="28">
        <f>N480</f>
        <v>0</v>
      </c>
      <c r="O481" s="28">
        <f>K481+L481+M481+N481</f>
        <v>1.2</v>
      </c>
      <c r="P481" s="14">
        <v>2014</v>
      </c>
      <c r="R481" s="315"/>
    </row>
    <row r="482" spans="1:18" ht="108.75" customHeight="1">
      <c r="A482" s="50" t="s">
        <v>91</v>
      </c>
      <c r="B482" s="50">
        <v>1</v>
      </c>
      <c r="C482" s="50" t="s">
        <v>130</v>
      </c>
      <c r="D482" s="50" t="s">
        <v>127</v>
      </c>
      <c r="E482" s="50" t="s">
        <v>128</v>
      </c>
      <c r="F482" s="50" t="s">
        <v>116</v>
      </c>
      <c r="G482" s="50" t="s">
        <v>124</v>
      </c>
      <c r="H482" s="60">
        <v>2</v>
      </c>
      <c r="I482" s="274" t="s">
        <v>451</v>
      </c>
      <c r="J482" s="51" t="s">
        <v>94</v>
      </c>
      <c r="K482" s="199">
        <v>0</v>
      </c>
      <c r="L482" s="272">
        <v>0.9</v>
      </c>
      <c r="M482" s="272">
        <v>0.5</v>
      </c>
      <c r="N482" s="273">
        <v>0.8</v>
      </c>
      <c r="O482" s="53">
        <f>K482+L482+M482+N482</f>
        <v>2.2</v>
      </c>
      <c r="P482" s="50">
        <v>2017</v>
      </c>
      <c r="R482" s="315">
        <f t="shared" si="18"/>
        <v>1.4</v>
      </c>
    </row>
    <row r="483" spans="1:18" ht="114.75">
      <c r="A483" s="14" t="s">
        <v>91</v>
      </c>
      <c r="B483" s="14">
        <v>1</v>
      </c>
      <c r="C483" s="14" t="s">
        <v>130</v>
      </c>
      <c r="D483" s="14" t="s">
        <v>127</v>
      </c>
      <c r="E483" s="14" t="s">
        <v>128</v>
      </c>
      <c r="F483" s="14" t="s">
        <v>116</v>
      </c>
      <c r="G483" s="14" t="s">
        <v>124</v>
      </c>
      <c r="H483" s="287"/>
      <c r="I483" s="30" t="s">
        <v>452</v>
      </c>
      <c r="J483" s="14" t="s">
        <v>94</v>
      </c>
      <c r="K483" s="193">
        <f>K482</f>
        <v>0</v>
      </c>
      <c r="L483" s="28">
        <f>L482</f>
        <v>0.9</v>
      </c>
      <c r="M483" s="28">
        <f>M482</f>
        <v>0.5</v>
      </c>
      <c r="N483" s="28">
        <f>N482</f>
        <v>0.8</v>
      </c>
      <c r="O483" s="28">
        <f>K483+L483+M483+N483</f>
        <v>2.2</v>
      </c>
      <c r="P483" s="14">
        <v>2017</v>
      </c>
      <c r="R483" s="315"/>
    </row>
    <row r="484" spans="1:63" ht="63.75">
      <c r="A484" s="50" t="s">
        <v>91</v>
      </c>
      <c r="B484" s="50">
        <v>1</v>
      </c>
      <c r="C484" s="50" t="s">
        <v>130</v>
      </c>
      <c r="D484" s="50">
        <v>1</v>
      </c>
      <c r="E484" s="50" t="s">
        <v>128</v>
      </c>
      <c r="F484" s="50">
        <v>0</v>
      </c>
      <c r="G484" s="50">
        <v>1</v>
      </c>
      <c r="H484" s="60">
        <v>3</v>
      </c>
      <c r="I484" s="52" t="s">
        <v>48</v>
      </c>
      <c r="J484" s="234" t="s">
        <v>94</v>
      </c>
      <c r="K484" s="235">
        <v>14680.4</v>
      </c>
      <c r="L484" s="309">
        <v>8716.9</v>
      </c>
      <c r="M484" s="236">
        <v>17444</v>
      </c>
      <c r="N484" s="236">
        <v>18211.5</v>
      </c>
      <c r="O484" s="233">
        <f aca="true" t="shared" si="19" ref="O484:O489">K484+L484+M484+N484</f>
        <v>59052.8</v>
      </c>
      <c r="P484" s="234">
        <v>2017</v>
      </c>
      <c r="Q484" s="4"/>
      <c r="R484" s="315">
        <f t="shared" si="18"/>
        <v>40841.3</v>
      </c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</row>
    <row r="485" spans="1:63" ht="102">
      <c r="A485" s="14" t="s">
        <v>91</v>
      </c>
      <c r="B485" s="14">
        <v>1</v>
      </c>
      <c r="C485" s="14" t="s">
        <v>130</v>
      </c>
      <c r="D485" s="14">
        <v>1</v>
      </c>
      <c r="E485" s="14" t="s">
        <v>128</v>
      </c>
      <c r="F485" s="14">
        <v>0</v>
      </c>
      <c r="G485" s="14">
        <v>1</v>
      </c>
      <c r="H485" s="287"/>
      <c r="I485" s="240" t="s">
        <v>436</v>
      </c>
      <c r="J485" s="237" t="s">
        <v>435</v>
      </c>
      <c r="K485" s="56">
        <f>K484</f>
        <v>14680.4</v>
      </c>
      <c r="L485" s="56">
        <f>L484</f>
        <v>8716.9</v>
      </c>
      <c r="M485" s="56">
        <f>M484</f>
        <v>17444</v>
      </c>
      <c r="N485" s="56">
        <f>N484</f>
        <v>18211.5</v>
      </c>
      <c r="O485" s="28">
        <f t="shared" si="19"/>
        <v>59052.8</v>
      </c>
      <c r="P485" s="14">
        <v>2017</v>
      </c>
      <c r="Q485" s="4"/>
      <c r="R485" s="315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</row>
    <row r="486" spans="1:63" ht="63.75">
      <c r="A486" s="50" t="s">
        <v>91</v>
      </c>
      <c r="B486" s="50">
        <v>1</v>
      </c>
      <c r="C486" s="50" t="s">
        <v>130</v>
      </c>
      <c r="D486" s="50">
        <v>1</v>
      </c>
      <c r="E486" s="50" t="s">
        <v>128</v>
      </c>
      <c r="F486" s="50">
        <v>0</v>
      </c>
      <c r="G486" s="50">
        <v>1</v>
      </c>
      <c r="H486" s="60">
        <v>3</v>
      </c>
      <c r="I486" s="52" t="s">
        <v>48</v>
      </c>
      <c r="J486" s="238" t="s">
        <v>435</v>
      </c>
      <c r="K486" s="236">
        <v>13770.2</v>
      </c>
      <c r="L486" s="236">
        <v>8340.1</v>
      </c>
      <c r="M486" s="236">
        <v>14790.5</v>
      </c>
      <c r="N486" s="236">
        <v>15441.2</v>
      </c>
      <c r="O486" s="233">
        <f t="shared" si="19"/>
        <v>52342</v>
      </c>
      <c r="P486" s="234">
        <v>2017</v>
      </c>
      <c r="Q486" s="4"/>
      <c r="R486" s="315">
        <f t="shared" si="18"/>
        <v>36900.8</v>
      </c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</row>
    <row r="487" spans="1:63" ht="101.25" customHeight="1">
      <c r="A487" s="14" t="s">
        <v>91</v>
      </c>
      <c r="B487" s="14">
        <v>1</v>
      </c>
      <c r="C487" s="14" t="s">
        <v>130</v>
      </c>
      <c r="D487" s="14">
        <v>1</v>
      </c>
      <c r="E487" s="14" t="s">
        <v>128</v>
      </c>
      <c r="F487" s="14">
        <v>0</v>
      </c>
      <c r="G487" s="14">
        <v>1</v>
      </c>
      <c r="H487" s="287"/>
      <c r="I487" s="240" t="s">
        <v>438</v>
      </c>
      <c r="J487" s="237" t="s">
        <v>435</v>
      </c>
      <c r="K487" s="56">
        <f>K486</f>
        <v>13770.2</v>
      </c>
      <c r="L487" s="56">
        <f>L486</f>
        <v>8340.1</v>
      </c>
      <c r="M487" s="56">
        <f>M486</f>
        <v>14790.5</v>
      </c>
      <c r="N487" s="56">
        <f>N486</f>
        <v>15441.2</v>
      </c>
      <c r="O487" s="28">
        <f t="shared" si="19"/>
        <v>52342</v>
      </c>
      <c r="P487" s="14">
        <v>2017</v>
      </c>
      <c r="Q487" s="4"/>
      <c r="R487" s="315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</row>
    <row r="488" spans="1:63" ht="66.75" customHeight="1">
      <c r="A488" s="50" t="s">
        <v>91</v>
      </c>
      <c r="B488" s="50">
        <v>1</v>
      </c>
      <c r="C488" s="50" t="s">
        <v>130</v>
      </c>
      <c r="D488" s="50">
        <v>1</v>
      </c>
      <c r="E488" s="50" t="s">
        <v>128</v>
      </c>
      <c r="F488" s="50">
        <v>0</v>
      </c>
      <c r="G488" s="50">
        <v>1</v>
      </c>
      <c r="H488" s="60">
        <v>3</v>
      </c>
      <c r="I488" s="52" t="s">
        <v>48</v>
      </c>
      <c r="J488" s="238" t="s">
        <v>435</v>
      </c>
      <c r="K488" s="236">
        <v>527.6</v>
      </c>
      <c r="L488" s="239">
        <v>286.9</v>
      </c>
      <c r="M488" s="239">
        <v>658.1</v>
      </c>
      <c r="N488" s="239">
        <v>687.1</v>
      </c>
      <c r="O488" s="233">
        <f t="shared" si="19"/>
        <v>2159.7</v>
      </c>
      <c r="P488" s="234">
        <v>2017</v>
      </c>
      <c r="Q488" s="4"/>
      <c r="R488" s="315">
        <f t="shared" si="18"/>
        <v>1472.6</v>
      </c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</row>
    <row r="489" spans="1:63" ht="79.5" customHeight="1">
      <c r="A489" s="14" t="s">
        <v>91</v>
      </c>
      <c r="B489" s="14">
        <v>1</v>
      </c>
      <c r="C489" s="14" t="s">
        <v>130</v>
      </c>
      <c r="D489" s="14">
        <v>1</v>
      </c>
      <c r="E489" s="14" t="s">
        <v>128</v>
      </c>
      <c r="F489" s="14">
        <v>0</v>
      </c>
      <c r="G489" s="14">
        <v>1</v>
      </c>
      <c r="H489" s="287"/>
      <c r="I489" s="240" t="s">
        <v>437</v>
      </c>
      <c r="J489" s="237" t="s">
        <v>435</v>
      </c>
      <c r="K489" s="56">
        <f>K488</f>
        <v>527.6</v>
      </c>
      <c r="L489" s="56">
        <f>L488</f>
        <v>286.9</v>
      </c>
      <c r="M489" s="56">
        <f>M488</f>
        <v>658.1</v>
      </c>
      <c r="N489" s="56">
        <f>N488</f>
        <v>687.1</v>
      </c>
      <c r="O489" s="28">
        <f t="shared" si="19"/>
        <v>2159.7</v>
      </c>
      <c r="P489" s="14">
        <v>2017</v>
      </c>
      <c r="Q489" s="4"/>
      <c r="R489" s="315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</row>
    <row r="490" spans="1:63" s="21" customFormat="1" ht="39.75" customHeight="1">
      <c r="A490" s="249" t="s">
        <v>91</v>
      </c>
      <c r="B490" s="249">
        <v>1</v>
      </c>
      <c r="C490" s="248" t="s">
        <v>130</v>
      </c>
      <c r="D490" s="248" t="s">
        <v>98</v>
      </c>
      <c r="E490" s="248" t="s">
        <v>124</v>
      </c>
      <c r="F490" s="248" t="s">
        <v>92</v>
      </c>
      <c r="G490" s="248" t="s">
        <v>92</v>
      </c>
      <c r="H490" s="249"/>
      <c r="I490" s="253" t="s">
        <v>49</v>
      </c>
      <c r="J490" s="249" t="s">
        <v>94</v>
      </c>
      <c r="K490" s="282">
        <f>K491+K492</f>
        <v>15</v>
      </c>
      <c r="L490" s="279">
        <f>L491+L492</f>
        <v>20</v>
      </c>
      <c r="M490" s="279">
        <f>M491+M492</f>
        <v>175</v>
      </c>
      <c r="N490" s="279">
        <f>N499+N501</f>
        <v>175</v>
      </c>
      <c r="O490" s="279">
        <f>O491+O492</f>
        <v>385</v>
      </c>
      <c r="P490" s="249">
        <v>2017</v>
      </c>
      <c r="Q490" s="20"/>
      <c r="R490" s="315">
        <f t="shared" si="18"/>
        <v>210</v>
      </c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</row>
    <row r="491" spans="1:18" ht="15.75">
      <c r="A491" s="248" t="s">
        <v>86</v>
      </c>
      <c r="B491" s="248" t="s">
        <v>86</v>
      </c>
      <c r="C491" s="248" t="s">
        <v>86</v>
      </c>
      <c r="D491" s="248" t="s">
        <v>86</v>
      </c>
      <c r="E491" s="248" t="s">
        <v>86</v>
      </c>
      <c r="F491" s="248" t="s">
        <v>86</v>
      </c>
      <c r="G491" s="248" t="s">
        <v>86</v>
      </c>
      <c r="H491" s="249">
        <v>3</v>
      </c>
      <c r="I491" s="253" t="s">
        <v>95</v>
      </c>
      <c r="J491" s="254" t="s">
        <v>94</v>
      </c>
      <c r="K491" s="255">
        <f>K499+K501</f>
        <v>15</v>
      </c>
      <c r="L491" s="256">
        <f>L499+L501</f>
        <v>20</v>
      </c>
      <c r="M491" s="256">
        <f>M499+M501</f>
        <v>175</v>
      </c>
      <c r="N491" s="256">
        <f>N499+N501</f>
        <v>175</v>
      </c>
      <c r="O491" s="256">
        <f>O499+O501</f>
        <v>385</v>
      </c>
      <c r="P491" s="283">
        <v>2017</v>
      </c>
      <c r="R491" s="315">
        <f t="shared" si="18"/>
        <v>210</v>
      </c>
    </row>
    <row r="492" spans="1:18" ht="15.75">
      <c r="A492" s="248" t="s">
        <v>86</v>
      </c>
      <c r="B492" s="248" t="s">
        <v>86</v>
      </c>
      <c r="C492" s="248" t="s">
        <v>86</v>
      </c>
      <c r="D492" s="248" t="s">
        <v>86</v>
      </c>
      <c r="E492" s="248" t="s">
        <v>86</v>
      </c>
      <c r="F492" s="248" t="s">
        <v>86</v>
      </c>
      <c r="G492" s="248" t="s">
        <v>86</v>
      </c>
      <c r="H492" s="249">
        <v>2</v>
      </c>
      <c r="I492" s="253" t="s">
        <v>96</v>
      </c>
      <c r="J492" s="254" t="s">
        <v>94</v>
      </c>
      <c r="K492" s="255">
        <v>0</v>
      </c>
      <c r="L492" s="256">
        <v>0</v>
      </c>
      <c r="M492" s="256">
        <v>0</v>
      </c>
      <c r="N492" s="256">
        <v>0</v>
      </c>
      <c r="O492" s="256">
        <f>K492+L492+M492</f>
        <v>0</v>
      </c>
      <c r="P492" s="254" t="s">
        <v>86</v>
      </c>
      <c r="R492" s="315">
        <f t="shared" si="18"/>
        <v>0</v>
      </c>
    </row>
    <row r="493" spans="1:18" ht="38.25">
      <c r="A493" s="14" t="s">
        <v>91</v>
      </c>
      <c r="B493" s="14">
        <v>1</v>
      </c>
      <c r="C493" s="14" t="s">
        <v>130</v>
      </c>
      <c r="D493" s="14" t="s">
        <v>98</v>
      </c>
      <c r="E493" s="14" t="s">
        <v>124</v>
      </c>
      <c r="F493" s="14" t="s">
        <v>92</v>
      </c>
      <c r="G493" s="14" t="s">
        <v>92</v>
      </c>
      <c r="H493" s="14"/>
      <c r="I493" s="30" t="s">
        <v>50</v>
      </c>
      <c r="J493" s="88" t="s">
        <v>101</v>
      </c>
      <c r="K493" s="213">
        <v>51</v>
      </c>
      <c r="L493" s="88">
        <v>60</v>
      </c>
      <c r="M493" s="88">
        <v>70</v>
      </c>
      <c r="N493" s="88">
        <v>100</v>
      </c>
      <c r="O493" s="88">
        <f>N493</f>
        <v>100</v>
      </c>
      <c r="P493" s="14">
        <v>2017</v>
      </c>
      <c r="R493" s="315"/>
    </row>
    <row r="494" spans="1:18" ht="46.5" customHeight="1">
      <c r="A494" s="14" t="s">
        <v>91</v>
      </c>
      <c r="B494" s="14">
        <v>1</v>
      </c>
      <c r="C494" s="14" t="s">
        <v>130</v>
      </c>
      <c r="D494" s="14" t="s">
        <v>98</v>
      </c>
      <c r="E494" s="14" t="s">
        <v>124</v>
      </c>
      <c r="F494" s="14" t="s">
        <v>92</v>
      </c>
      <c r="G494" s="14" t="s">
        <v>92</v>
      </c>
      <c r="H494" s="14"/>
      <c r="I494" s="30" t="s">
        <v>51</v>
      </c>
      <c r="J494" s="88" t="s">
        <v>101</v>
      </c>
      <c r="K494" s="213">
        <v>42</v>
      </c>
      <c r="L494" s="88">
        <v>52</v>
      </c>
      <c r="M494" s="88">
        <v>73</v>
      </c>
      <c r="N494" s="88">
        <v>100</v>
      </c>
      <c r="O494" s="88">
        <f>N494</f>
        <v>100</v>
      </c>
      <c r="P494" s="14">
        <v>2017</v>
      </c>
      <c r="R494" s="315"/>
    </row>
    <row r="495" spans="1:18" ht="63.75">
      <c r="A495" s="50" t="s">
        <v>91</v>
      </c>
      <c r="B495" s="50">
        <v>1</v>
      </c>
      <c r="C495" s="50" t="s">
        <v>130</v>
      </c>
      <c r="D495" s="50" t="s">
        <v>98</v>
      </c>
      <c r="E495" s="50" t="s">
        <v>124</v>
      </c>
      <c r="F495" s="50" t="s">
        <v>92</v>
      </c>
      <c r="G495" s="50" t="s">
        <v>98</v>
      </c>
      <c r="H495" s="60"/>
      <c r="I495" s="52" t="s">
        <v>52</v>
      </c>
      <c r="J495" s="50" t="s">
        <v>113</v>
      </c>
      <c r="K495" s="199" t="s">
        <v>114</v>
      </c>
      <c r="L495" s="53" t="s">
        <v>114</v>
      </c>
      <c r="M495" s="53" t="s">
        <v>114</v>
      </c>
      <c r="N495" s="54" t="s">
        <v>114</v>
      </c>
      <c r="O495" s="53" t="s">
        <v>114</v>
      </c>
      <c r="P495" s="50">
        <v>2017</v>
      </c>
      <c r="R495" s="315"/>
    </row>
    <row r="496" spans="1:18" ht="60" customHeight="1">
      <c r="A496" s="14" t="s">
        <v>91</v>
      </c>
      <c r="B496" s="14">
        <v>1</v>
      </c>
      <c r="C496" s="14" t="s">
        <v>130</v>
      </c>
      <c r="D496" s="14" t="s">
        <v>98</v>
      </c>
      <c r="E496" s="14" t="s">
        <v>124</v>
      </c>
      <c r="F496" s="14" t="s">
        <v>92</v>
      </c>
      <c r="G496" s="14" t="s">
        <v>98</v>
      </c>
      <c r="H496" s="14"/>
      <c r="I496" s="30" t="s">
        <v>53</v>
      </c>
      <c r="J496" s="88" t="s">
        <v>156</v>
      </c>
      <c r="K496" s="213">
        <v>1</v>
      </c>
      <c r="L496" s="88">
        <v>1</v>
      </c>
      <c r="M496" s="88">
        <v>1</v>
      </c>
      <c r="N496" s="172">
        <v>1</v>
      </c>
      <c r="O496" s="172">
        <f>K496+L496+M496+N496</f>
        <v>4</v>
      </c>
      <c r="P496" s="14">
        <v>2017</v>
      </c>
      <c r="R496" s="315"/>
    </row>
    <row r="497" spans="1:18" ht="51">
      <c r="A497" s="50" t="s">
        <v>91</v>
      </c>
      <c r="B497" s="50">
        <v>1</v>
      </c>
      <c r="C497" s="50" t="s">
        <v>130</v>
      </c>
      <c r="D497" s="50" t="s">
        <v>98</v>
      </c>
      <c r="E497" s="50" t="s">
        <v>124</v>
      </c>
      <c r="F497" s="50" t="s">
        <v>92</v>
      </c>
      <c r="G497" s="50" t="s">
        <v>116</v>
      </c>
      <c r="H497" s="60"/>
      <c r="I497" s="52" t="s">
        <v>54</v>
      </c>
      <c r="J497" s="50" t="s">
        <v>113</v>
      </c>
      <c r="K497" s="199" t="s">
        <v>114</v>
      </c>
      <c r="L497" s="53" t="s">
        <v>114</v>
      </c>
      <c r="M497" s="53" t="s">
        <v>114</v>
      </c>
      <c r="N497" s="54" t="s">
        <v>114</v>
      </c>
      <c r="O497" s="53" t="s">
        <v>114</v>
      </c>
      <c r="P497" s="50">
        <v>2017</v>
      </c>
      <c r="R497" s="315"/>
    </row>
    <row r="498" spans="1:18" ht="50.25" customHeight="1">
      <c r="A498" s="14" t="s">
        <v>91</v>
      </c>
      <c r="B498" s="14">
        <v>1</v>
      </c>
      <c r="C498" s="14" t="s">
        <v>130</v>
      </c>
      <c r="D498" s="14" t="s">
        <v>98</v>
      </c>
      <c r="E498" s="14" t="s">
        <v>124</v>
      </c>
      <c r="F498" s="14" t="s">
        <v>92</v>
      </c>
      <c r="G498" s="14" t="s">
        <v>116</v>
      </c>
      <c r="H498" s="14"/>
      <c r="I498" s="30" t="s">
        <v>55</v>
      </c>
      <c r="J498" s="14" t="s">
        <v>156</v>
      </c>
      <c r="K498" s="200">
        <v>29</v>
      </c>
      <c r="L498" s="40">
        <v>36</v>
      </c>
      <c r="M498" s="40">
        <v>51</v>
      </c>
      <c r="N498" s="58">
        <v>67</v>
      </c>
      <c r="O498" s="40">
        <f>N498</f>
        <v>67</v>
      </c>
      <c r="P498" s="14">
        <v>2017</v>
      </c>
      <c r="R498" s="315"/>
    </row>
    <row r="499" spans="1:18" ht="51">
      <c r="A499" s="50" t="s">
        <v>91</v>
      </c>
      <c r="B499" s="50">
        <v>1</v>
      </c>
      <c r="C499" s="50" t="s">
        <v>130</v>
      </c>
      <c r="D499" s="50" t="s">
        <v>98</v>
      </c>
      <c r="E499" s="50" t="s">
        <v>124</v>
      </c>
      <c r="F499" s="50" t="s">
        <v>92</v>
      </c>
      <c r="G499" s="50" t="s">
        <v>121</v>
      </c>
      <c r="H499" s="60">
        <v>3</v>
      </c>
      <c r="I499" s="52" t="s">
        <v>56</v>
      </c>
      <c r="J499" s="50" t="s">
        <v>94</v>
      </c>
      <c r="K499" s="199">
        <v>10</v>
      </c>
      <c r="L499" s="54">
        <v>15</v>
      </c>
      <c r="M499" s="54">
        <v>150</v>
      </c>
      <c r="N499" s="54">
        <v>150</v>
      </c>
      <c r="O499" s="53">
        <f>K499+L499+M499+N499</f>
        <v>325</v>
      </c>
      <c r="P499" s="51">
        <v>2017</v>
      </c>
      <c r="R499" s="315">
        <f t="shared" si="18"/>
        <v>175</v>
      </c>
    </row>
    <row r="500" spans="1:18" ht="51">
      <c r="A500" s="14" t="s">
        <v>91</v>
      </c>
      <c r="B500" s="14">
        <v>1</v>
      </c>
      <c r="C500" s="14" t="s">
        <v>130</v>
      </c>
      <c r="D500" s="14" t="s">
        <v>98</v>
      </c>
      <c r="E500" s="14" t="s">
        <v>124</v>
      </c>
      <c r="F500" s="14" t="s">
        <v>92</v>
      </c>
      <c r="G500" s="14" t="s">
        <v>121</v>
      </c>
      <c r="H500" s="14"/>
      <c r="I500" s="30" t="s">
        <v>57</v>
      </c>
      <c r="J500" s="14" t="s">
        <v>156</v>
      </c>
      <c r="K500" s="200">
        <v>1</v>
      </c>
      <c r="L500" s="58">
        <v>1</v>
      </c>
      <c r="M500" s="58">
        <v>2</v>
      </c>
      <c r="N500" s="58">
        <v>2</v>
      </c>
      <c r="O500" s="40">
        <f>K500+L500+M500+N500</f>
        <v>6</v>
      </c>
      <c r="P500" s="26">
        <v>2017</v>
      </c>
      <c r="R500" s="315"/>
    </row>
    <row r="501" spans="1:18" ht="51">
      <c r="A501" s="50" t="s">
        <v>91</v>
      </c>
      <c r="B501" s="50">
        <v>1</v>
      </c>
      <c r="C501" s="50" t="s">
        <v>130</v>
      </c>
      <c r="D501" s="50" t="s">
        <v>98</v>
      </c>
      <c r="E501" s="50" t="s">
        <v>124</v>
      </c>
      <c r="F501" s="50" t="s">
        <v>92</v>
      </c>
      <c r="G501" s="50" t="s">
        <v>124</v>
      </c>
      <c r="H501" s="60">
        <v>3</v>
      </c>
      <c r="I501" s="52" t="s">
        <v>58</v>
      </c>
      <c r="J501" s="50" t="s">
        <v>94</v>
      </c>
      <c r="K501" s="199">
        <v>5</v>
      </c>
      <c r="L501" s="54">
        <v>5</v>
      </c>
      <c r="M501" s="54">
        <v>25</v>
      </c>
      <c r="N501" s="54">
        <v>25</v>
      </c>
      <c r="O501" s="53">
        <f>K501+L501+M501+N501</f>
        <v>60</v>
      </c>
      <c r="P501" s="51">
        <v>2017</v>
      </c>
      <c r="R501" s="315">
        <f t="shared" si="18"/>
        <v>35</v>
      </c>
    </row>
    <row r="502" spans="1:18" ht="51">
      <c r="A502" s="14" t="s">
        <v>91</v>
      </c>
      <c r="B502" s="14">
        <v>1</v>
      </c>
      <c r="C502" s="14" t="s">
        <v>130</v>
      </c>
      <c r="D502" s="14" t="s">
        <v>98</v>
      </c>
      <c r="E502" s="14" t="s">
        <v>124</v>
      </c>
      <c r="F502" s="14" t="s">
        <v>92</v>
      </c>
      <c r="G502" s="14" t="s">
        <v>124</v>
      </c>
      <c r="H502" s="14"/>
      <c r="I502" s="30" t="s">
        <v>59</v>
      </c>
      <c r="J502" s="14" t="s">
        <v>156</v>
      </c>
      <c r="K502" s="200">
        <v>1</v>
      </c>
      <c r="L502" s="58">
        <v>1</v>
      </c>
      <c r="M502" s="58">
        <v>3</v>
      </c>
      <c r="N502" s="58">
        <v>3</v>
      </c>
      <c r="O502" s="40">
        <f>K502+L502+M502+N502</f>
        <v>8</v>
      </c>
      <c r="P502" s="26">
        <v>201</v>
      </c>
      <c r="R502" s="315"/>
    </row>
    <row r="503" spans="1:63" s="21" customFormat="1" ht="32.25" customHeight="1">
      <c r="A503" s="264" t="s">
        <v>91</v>
      </c>
      <c r="B503" s="264">
        <v>1</v>
      </c>
      <c r="C503" s="264" t="s">
        <v>208</v>
      </c>
      <c r="D503" s="264" t="s">
        <v>92</v>
      </c>
      <c r="E503" s="264" t="s">
        <v>92</v>
      </c>
      <c r="F503" s="264" t="s">
        <v>92</v>
      </c>
      <c r="G503" s="264" t="s">
        <v>92</v>
      </c>
      <c r="H503" s="264"/>
      <c r="I503" s="265" t="s">
        <v>60</v>
      </c>
      <c r="J503" s="264" t="s">
        <v>94</v>
      </c>
      <c r="K503" s="266">
        <f>K504+K505</f>
        <v>49583.6</v>
      </c>
      <c r="L503" s="267">
        <f>L504+L505</f>
        <v>50367.9</v>
      </c>
      <c r="M503" s="267">
        <f>M504+M505</f>
        <v>53792.6</v>
      </c>
      <c r="N503" s="267">
        <f>N504+N505</f>
        <v>54294.4</v>
      </c>
      <c r="O503" s="267">
        <f>O504+O505</f>
        <v>208038.5</v>
      </c>
      <c r="P503" s="264">
        <v>2017</v>
      </c>
      <c r="Q503" s="20"/>
      <c r="R503" s="315">
        <f t="shared" si="18"/>
        <v>153744.1</v>
      </c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</row>
    <row r="504" spans="1:18" ht="15.75">
      <c r="A504" s="13" t="s">
        <v>86</v>
      </c>
      <c r="B504" s="13" t="s">
        <v>86</v>
      </c>
      <c r="C504" s="13" t="s">
        <v>86</v>
      </c>
      <c r="D504" s="13" t="s">
        <v>86</v>
      </c>
      <c r="E504" s="13" t="s">
        <v>86</v>
      </c>
      <c r="F504" s="13" t="s">
        <v>86</v>
      </c>
      <c r="G504" s="13" t="s">
        <v>86</v>
      </c>
      <c r="H504" s="13">
        <v>3</v>
      </c>
      <c r="I504" s="39" t="s">
        <v>95</v>
      </c>
      <c r="J504" s="14" t="s">
        <v>94</v>
      </c>
      <c r="K504" s="193">
        <f>K507</f>
        <v>49554.6</v>
      </c>
      <c r="L504" s="28">
        <f>L507</f>
        <v>50367.9</v>
      </c>
      <c r="M504" s="28">
        <f>M507</f>
        <v>53792.6</v>
      </c>
      <c r="N504" s="28">
        <f>N507</f>
        <v>54294.4</v>
      </c>
      <c r="O504" s="28">
        <f>K504+L504+M504+N504</f>
        <v>208009.5</v>
      </c>
      <c r="P504" s="14">
        <v>2017</v>
      </c>
      <c r="R504" s="315">
        <f t="shared" si="18"/>
        <v>153715.1</v>
      </c>
    </row>
    <row r="505" spans="1:18" ht="15.75">
      <c r="A505" s="13"/>
      <c r="B505" s="13"/>
      <c r="C505" s="13"/>
      <c r="D505" s="13"/>
      <c r="E505" s="13"/>
      <c r="F505" s="13"/>
      <c r="G505" s="13"/>
      <c r="H505" s="13">
        <v>2</v>
      </c>
      <c r="I505" s="39" t="s">
        <v>96</v>
      </c>
      <c r="J505" s="14" t="s">
        <v>94</v>
      </c>
      <c r="K505" s="193">
        <f>K509</f>
        <v>29</v>
      </c>
      <c r="L505" s="28">
        <f>L509</f>
        <v>0</v>
      </c>
      <c r="M505" s="28">
        <f>M509</f>
        <v>0</v>
      </c>
      <c r="N505" s="28">
        <f>N509</f>
        <v>0</v>
      </c>
      <c r="O505" s="28">
        <f>K505+L505+M505+N505</f>
        <v>29</v>
      </c>
      <c r="P505" s="14">
        <v>2014</v>
      </c>
      <c r="R505" s="315">
        <f t="shared" si="18"/>
        <v>29</v>
      </c>
    </row>
    <row r="506" spans="1:18" ht="63.75">
      <c r="A506" s="248" t="s">
        <v>91</v>
      </c>
      <c r="B506" s="248">
        <v>1</v>
      </c>
      <c r="C506" s="249" t="s">
        <v>208</v>
      </c>
      <c r="D506" s="249">
        <v>1</v>
      </c>
      <c r="E506" s="249">
        <v>1</v>
      </c>
      <c r="F506" s="249" t="s">
        <v>92</v>
      </c>
      <c r="G506" s="249" t="s">
        <v>92</v>
      </c>
      <c r="H506" s="249"/>
      <c r="I506" s="253" t="s">
        <v>61</v>
      </c>
      <c r="J506" s="249" t="s">
        <v>94</v>
      </c>
      <c r="K506" s="276">
        <f>K507+K509</f>
        <v>49583.6</v>
      </c>
      <c r="L506" s="277">
        <f>L507+L509</f>
        <v>50367.9</v>
      </c>
      <c r="M506" s="277">
        <f>M507+M509</f>
        <v>53792.6</v>
      </c>
      <c r="N506" s="277">
        <f>N507+N509</f>
        <v>54294.4</v>
      </c>
      <c r="O506" s="277">
        <f>O507+O509</f>
        <v>208038.5</v>
      </c>
      <c r="P506" s="278">
        <v>2017</v>
      </c>
      <c r="R506" s="315">
        <f t="shared" si="18"/>
        <v>153744.1</v>
      </c>
    </row>
    <row r="507" spans="1:18" ht="43.5" customHeight="1">
      <c r="A507" s="50" t="s">
        <v>91</v>
      </c>
      <c r="B507" s="50">
        <v>1</v>
      </c>
      <c r="C507" s="50" t="s">
        <v>208</v>
      </c>
      <c r="D507" s="50" t="s">
        <v>98</v>
      </c>
      <c r="E507" s="50" t="s">
        <v>98</v>
      </c>
      <c r="F507" s="50" t="s">
        <v>92</v>
      </c>
      <c r="G507" s="50" t="s">
        <v>98</v>
      </c>
      <c r="H507" s="60">
        <v>3</v>
      </c>
      <c r="I507" s="55" t="s">
        <v>62</v>
      </c>
      <c r="J507" s="51" t="s">
        <v>94</v>
      </c>
      <c r="K507" s="244">
        <v>49554.6</v>
      </c>
      <c r="L507" s="300">
        <v>50367.9</v>
      </c>
      <c r="M507" s="233">
        <v>53792.6</v>
      </c>
      <c r="N507" s="233">
        <v>54294.4</v>
      </c>
      <c r="O507" s="54">
        <f>K507+L507+M507+N507</f>
        <v>208009.5</v>
      </c>
      <c r="P507" s="51">
        <v>2017</v>
      </c>
      <c r="R507" s="315">
        <f t="shared" si="18"/>
        <v>153715.1</v>
      </c>
    </row>
    <row r="508" spans="1:18" ht="3.75" customHeight="1">
      <c r="A508" s="14"/>
      <c r="B508" s="14"/>
      <c r="C508" s="14"/>
      <c r="D508" s="14"/>
      <c r="E508" s="14"/>
      <c r="F508" s="14"/>
      <c r="G508" s="14"/>
      <c r="H508" s="14"/>
      <c r="I508" s="30"/>
      <c r="J508" s="14"/>
      <c r="K508" s="193"/>
      <c r="L508" s="28"/>
      <c r="M508" s="28"/>
      <c r="N508" s="28"/>
      <c r="O508" s="28"/>
      <c r="P508" s="14"/>
      <c r="R508" s="315"/>
    </row>
    <row r="509" spans="1:18" ht="78.75" customHeight="1">
      <c r="A509" s="51" t="s">
        <v>91</v>
      </c>
      <c r="B509" s="51">
        <v>1</v>
      </c>
      <c r="C509" s="51" t="s">
        <v>208</v>
      </c>
      <c r="D509" s="51">
        <v>7</v>
      </c>
      <c r="E509" s="51">
        <v>8</v>
      </c>
      <c r="F509" s="51" t="s">
        <v>92</v>
      </c>
      <c r="G509" s="51">
        <v>4</v>
      </c>
      <c r="H509" s="51">
        <v>2</v>
      </c>
      <c r="I509" s="241" t="s">
        <v>359</v>
      </c>
      <c r="J509" s="51" t="s">
        <v>94</v>
      </c>
      <c r="K509" s="202">
        <v>29</v>
      </c>
      <c r="L509" s="54">
        <v>0</v>
      </c>
      <c r="M509" s="54">
        <v>0</v>
      </c>
      <c r="N509" s="54">
        <v>0</v>
      </c>
      <c r="O509" s="54">
        <f>K509+L509+M509+N509</f>
        <v>29</v>
      </c>
      <c r="P509" s="51">
        <v>2014</v>
      </c>
      <c r="R509" s="315">
        <f t="shared" si="18"/>
        <v>29</v>
      </c>
    </row>
    <row r="510" spans="1:18" ht="18.75" customHeight="1">
      <c r="A510" s="248" t="s">
        <v>91</v>
      </c>
      <c r="B510" s="248">
        <v>1</v>
      </c>
      <c r="C510" s="248" t="s">
        <v>208</v>
      </c>
      <c r="D510" s="248">
        <v>1</v>
      </c>
      <c r="E510" s="248" t="s">
        <v>116</v>
      </c>
      <c r="F510" s="248" t="s">
        <v>92</v>
      </c>
      <c r="G510" s="248" t="s">
        <v>92</v>
      </c>
      <c r="H510" s="249"/>
      <c r="I510" s="247" t="s">
        <v>63</v>
      </c>
      <c r="J510" s="270"/>
      <c r="K510" s="259"/>
      <c r="L510" s="260"/>
      <c r="M510" s="260"/>
      <c r="N510" s="260"/>
      <c r="O510" s="260"/>
      <c r="P510" s="270"/>
      <c r="R510" s="295"/>
    </row>
    <row r="511" spans="1:18" ht="63.75">
      <c r="A511" s="50" t="s">
        <v>91</v>
      </c>
      <c r="B511" s="50">
        <v>1</v>
      </c>
      <c r="C511" s="50" t="s">
        <v>208</v>
      </c>
      <c r="D511" s="50">
        <v>1</v>
      </c>
      <c r="E511" s="50" t="s">
        <v>116</v>
      </c>
      <c r="F511" s="50" t="s">
        <v>92</v>
      </c>
      <c r="G511" s="50">
        <v>1</v>
      </c>
      <c r="H511" s="59"/>
      <c r="I511" s="52" t="s">
        <v>64</v>
      </c>
      <c r="J511" s="50" t="s">
        <v>113</v>
      </c>
      <c r="K511" s="199" t="s">
        <v>114</v>
      </c>
      <c r="L511" s="53" t="s">
        <v>114</v>
      </c>
      <c r="M511" s="53" t="s">
        <v>114</v>
      </c>
      <c r="N511" s="53" t="s">
        <v>114</v>
      </c>
      <c r="O511" s="53" t="s">
        <v>114</v>
      </c>
      <c r="P511" s="50">
        <v>2017</v>
      </c>
      <c r="R511" s="295"/>
    </row>
    <row r="512" spans="1:18" ht="51">
      <c r="A512" s="14" t="s">
        <v>91</v>
      </c>
      <c r="B512" s="14">
        <v>1</v>
      </c>
      <c r="C512" s="14" t="s">
        <v>208</v>
      </c>
      <c r="D512" s="14">
        <v>1</v>
      </c>
      <c r="E512" s="14" t="s">
        <v>116</v>
      </c>
      <c r="F512" s="14" t="s">
        <v>92</v>
      </c>
      <c r="G512" s="14">
        <v>1</v>
      </c>
      <c r="H512" s="14"/>
      <c r="I512" s="30" t="s">
        <v>65</v>
      </c>
      <c r="J512" s="14" t="s">
        <v>156</v>
      </c>
      <c r="K512" s="200">
        <v>10</v>
      </c>
      <c r="L512" s="40">
        <v>10</v>
      </c>
      <c r="M512" s="40">
        <v>10</v>
      </c>
      <c r="N512" s="40">
        <v>10</v>
      </c>
      <c r="O512" s="40">
        <v>40</v>
      </c>
      <c r="P512" s="14">
        <v>2017</v>
      </c>
      <c r="R512" s="295"/>
    </row>
    <row r="513" spans="1:18" ht="38.25">
      <c r="A513" s="50" t="s">
        <v>91</v>
      </c>
      <c r="B513" s="50">
        <v>1</v>
      </c>
      <c r="C513" s="50" t="s">
        <v>208</v>
      </c>
      <c r="D513" s="50">
        <v>1</v>
      </c>
      <c r="E513" s="50" t="s">
        <v>116</v>
      </c>
      <c r="F513" s="50" t="s">
        <v>92</v>
      </c>
      <c r="G513" s="50" t="s">
        <v>116</v>
      </c>
      <c r="H513" s="59"/>
      <c r="I513" s="52" t="s">
        <v>66</v>
      </c>
      <c r="J513" s="50" t="s">
        <v>113</v>
      </c>
      <c r="K513" s="199" t="s">
        <v>114</v>
      </c>
      <c r="L513" s="53" t="s">
        <v>114</v>
      </c>
      <c r="M513" s="53" t="s">
        <v>114</v>
      </c>
      <c r="N513" s="54" t="s">
        <v>114</v>
      </c>
      <c r="O513" s="53" t="s">
        <v>114</v>
      </c>
      <c r="P513" s="50">
        <v>2017</v>
      </c>
      <c r="R513" s="295"/>
    </row>
    <row r="514" spans="1:18" ht="38.25">
      <c r="A514" s="14" t="s">
        <v>91</v>
      </c>
      <c r="B514" s="14">
        <v>1</v>
      </c>
      <c r="C514" s="14" t="s">
        <v>208</v>
      </c>
      <c r="D514" s="14">
        <v>1</v>
      </c>
      <c r="E514" s="14" t="s">
        <v>116</v>
      </c>
      <c r="F514" s="14" t="s">
        <v>92</v>
      </c>
      <c r="G514" s="14" t="s">
        <v>116</v>
      </c>
      <c r="H514" s="14"/>
      <c r="I514" s="30" t="s">
        <v>67</v>
      </c>
      <c r="J514" s="14" t="s">
        <v>119</v>
      </c>
      <c r="K514" s="200">
        <v>5</v>
      </c>
      <c r="L514" s="40">
        <v>5</v>
      </c>
      <c r="M514" s="40">
        <v>5</v>
      </c>
      <c r="N514" s="40">
        <v>5</v>
      </c>
      <c r="O514" s="40">
        <v>20</v>
      </c>
      <c r="P514" s="14">
        <v>2017</v>
      </c>
      <c r="R514" s="295"/>
    </row>
    <row r="515" spans="1:18" ht="89.25">
      <c r="A515" s="50" t="s">
        <v>91</v>
      </c>
      <c r="B515" s="50">
        <v>1</v>
      </c>
      <c r="C515" s="50" t="s">
        <v>208</v>
      </c>
      <c r="D515" s="50">
        <v>1</v>
      </c>
      <c r="E515" s="50">
        <v>2</v>
      </c>
      <c r="F515" s="50" t="s">
        <v>92</v>
      </c>
      <c r="G515" s="50" t="s">
        <v>121</v>
      </c>
      <c r="H515" s="59"/>
      <c r="I515" s="52" t="s">
        <v>68</v>
      </c>
      <c r="J515" s="50" t="s">
        <v>113</v>
      </c>
      <c r="K515" s="199" t="s">
        <v>114</v>
      </c>
      <c r="L515" s="53" t="s">
        <v>114</v>
      </c>
      <c r="M515" s="53" t="s">
        <v>114</v>
      </c>
      <c r="N515" s="54" t="s">
        <v>114</v>
      </c>
      <c r="O515" s="53" t="s">
        <v>114</v>
      </c>
      <c r="P515" s="50">
        <v>2017</v>
      </c>
      <c r="R515" s="295"/>
    </row>
    <row r="516" spans="1:18" ht="25.5">
      <c r="A516" s="14" t="s">
        <v>91</v>
      </c>
      <c r="B516" s="14">
        <v>1</v>
      </c>
      <c r="C516" s="14" t="s">
        <v>208</v>
      </c>
      <c r="D516" s="14">
        <v>1</v>
      </c>
      <c r="E516" s="14">
        <v>2</v>
      </c>
      <c r="F516" s="14" t="s">
        <v>92</v>
      </c>
      <c r="G516" s="14" t="s">
        <v>121</v>
      </c>
      <c r="H516" s="14"/>
      <c r="I516" s="30" t="s">
        <v>69</v>
      </c>
      <c r="J516" s="14" t="s">
        <v>156</v>
      </c>
      <c r="K516" s="200">
        <v>25</v>
      </c>
      <c r="L516" s="40">
        <v>25</v>
      </c>
      <c r="M516" s="40">
        <v>25</v>
      </c>
      <c r="N516" s="40">
        <v>25</v>
      </c>
      <c r="O516" s="40">
        <v>100</v>
      </c>
      <c r="P516" s="14">
        <v>2017</v>
      </c>
      <c r="R516" s="295"/>
    </row>
    <row r="517" spans="1:16" ht="12.75">
      <c r="A517" s="173"/>
      <c r="B517" s="173"/>
      <c r="C517" s="173"/>
      <c r="D517" s="173"/>
      <c r="E517" s="173"/>
      <c r="F517" s="173"/>
      <c r="G517" s="173"/>
      <c r="H517" s="173"/>
      <c r="I517" s="174"/>
      <c r="J517" s="2"/>
      <c r="K517" s="231"/>
      <c r="L517" s="175"/>
      <c r="M517" s="176"/>
      <c r="N517" s="176"/>
      <c r="O517" s="176"/>
      <c r="P517" s="177"/>
    </row>
    <row r="518" spans="1:16" ht="49.5" customHeight="1" hidden="1">
      <c r="A518" s="173"/>
      <c r="B518" s="173"/>
      <c r="C518" s="173"/>
      <c r="D518" s="173"/>
      <c r="E518" s="173"/>
      <c r="F518" s="173"/>
      <c r="G518" s="173"/>
      <c r="H518" s="173"/>
      <c r="I518" s="174"/>
      <c r="J518" s="2"/>
      <c r="K518" s="231"/>
      <c r="L518" s="175"/>
      <c r="M518" s="175"/>
      <c r="N518" s="175"/>
      <c r="O518" s="175"/>
      <c r="P518" s="2"/>
    </row>
    <row r="519" spans="1:16" ht="12.75">
      <c r="A519" s="321" t="s">
        <v>70</v>
      </c>
      <c r="B519" s="321"/>
      <c r="C519" s="321"/>
      <c r="D519" s="321"/>
      <c r="E519" s="321"/>
      <c r="F519" s="173"/>
      <c r="G519" s="173"/>
      <c r="H519" s="173"/>
      <c r="I519" s="174"/>
      <c r="J519" s="2"/>
      <c r="K519" s="231"/>
      <c r="L519" s="175"/>
      <c r="M519" s="175"/>
      <c r="N519" s="175"/>
      <c r="O519" s="175"/>
      <c r="P519" s="2"/>
    </row>
    <row r="520" spans="1:63" s="64" customFormat="1" ht="12.75">
      <c r="A520" s="321" t="s">
        <v>71</v>
      </c>
      <c r="B520" s="321"/>
      <c r="C520" s="321"/>
      <c r="D520" s="321"/>
      <c r="E520" s="321"/>
      <c r="F520" s="321"/>
      <c r="G520" s="321"/>
      <c r="H520" s="321"/>
      <c r="I520" s="178"/>
      <c r="J520" s="2"/>
      <c r="K520" s="231"/>
      <c r="L520" s="175"/>
      <c r="M520" s="175"/>
      <c r="N520" s="175"/>
      <c r="O520" s="175"/>
      <c r="P520" s="2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spans="13:16" ht="12.75">
      <c r="M521" s="2"/>
      <c r="N521" s="2"/>
      <c r="O521" s="2"/>
      <c r="P521" s="2"/>
    </row>
    <row r="522" spans="13:16" ht="12.75">
      <c r="M522" s="2"/>
      <c r="N522" s="2"/>
      <c r="O522" s="2"/>
      <c r="P522" s="2"/>
    </row>
    <row r="523" spans="13:16" ht="12.75">
      <c r="M523" s="2"/>
      <c r="N523" s="2"/>
      <c r="O523" s="2"/>
      <c r="P523" s="2"/>
    </row>
    <row r="524" spans="13:16" ht="12.75">
      <c r="M524" s="2"/>
      <c r="N524" s="2"/>
      <c r="O524" s="2"/>
      <c r="P524" s="2"/>
    </row>
    <row r="525" spans="13:16" ht="12.75">
      <c r="M525" s="2"/>
      <c r="N525" s="2"/>
      <c r="O525" s="2"/>
      <c r="P525" s="2"/>
    </row>
    <row r="526" spans="13:16" ht="12.75">
      <c r="M526" s="2"/>
      <c r="N526" s="2"/>
      <c r="O526" s="2"/>
      <c r="P526" s="2"/>
    </row>
    <row r="527" spans="13:16" ht="12.75">
      <c r="M527" s="2"/>
      <c r="N527" s="2"/>
      <c r="O527" s="2"/>
      <c r="P527" s="2"/>
    </row>
    <row r="528" spans="13:16" ht="12.75">
      <c r="M528" s="2"/>
      <c r="N528" s="2"/>
      <c r="O528" s="2"/>
      <c r="P528" s="2"/>
    </row>
    <row r="529" spans="13:16" ht="12.75">
      <c r="M529" s="2"/>
      <c r="N529" s="2"/>
      <c r="O529" s="2"/>
      <c r="P529" s="2"/>
    </row>
    <row r="530" spans="13:16" ht="12.75">
      <c r="M530" s="2"/>
      <c r="N530" s="2"/>
      <c r="O530" s="2"/>
      <c r="P530" s="2"/>
    </row>
    <row r="531" spans="13:16" ht="12.75">
      <c r="M531" s="2"/>
      <c r="N531" s="2"/>
      <c r="O531" s="2"/>
      <c r="P531" s="2"/>
    </row>
    <row r="532" spans="13:16" ht="12.75">
      <c r="M532" s="2"/>
      <c r="N532" s="2"/>
      <c r="O532" s="2"/>
      <c r="P532" s="2"/>
    </row>
    <row r="533" spans="13:16" ht="12.75">
      <c r="M533" s="2"/>
      <c r="N533" s="2"/>
      <c r="O533" s="2"/>
      <c r="P533" s="2"/>
    </row>
    <row r="534" spans="13:16" ht="12.75">
      <c r="M534" s="2"/>
      <c r="N534" s="2"/>
      <c r="O534" s="2"/>
      <c r="P534" s="2"/>
    </row>
    <row r="535" spans="13:16" ht="12.75">
      <c r="M535" s="2"/>
      <c r="N535" s="2"/>
      <c r="O535" s="2"/>
      <c r="P535" s="2"/>
    </row>
    <row r="536" spans="13:16" ht="12.75">
      <c r="M536" s="2"/>
      <c r="N536" s="2"/>
      <c r="O536" s="2"/>
      <c r="P536" s="2"/>
    </row>
    <row r="537" spans="13:16" ht="12.75">
      <c r="M537" s="2"/>
      <c r="N537" s="2"/>
      <c r="O537" s="2"/>
      <c r="P537" s="2"/>
    </row>
    <row r="538" spans="13:16" ht="12.75">
      <c r="M538" s="2"/>
      <c r="N538" s="2"/>
      <c r="O538" s="2"/>
      <c r="P538" s="2"/>
    </row>
    <row r="539" spans="13:16" ht="12.75">
      <c r="M539" s="2"/>
      <c r="N539" s="2"/>
      <c r="O539" s="2"/>
      <c r="P539" s="2"/>
    </row>
    <row r="540" spans="13:16" ht="12.75">
      <c r="M540" s="2"/>
      <c r="N540" s="2"/>
      <c r="O540" s="2"/>
      <c r="P540" s="2"/>
    </row>
    <row r="541" spans="13:16" ht="12.75">
      <c r="M541" s="2"/>
      <c r="N541" s="2"/>
      <c r="O541" s="2"/>
      <c r="P541" s="2"/>
    </row>
    <row r="542" spans="13:16" ht="12.75">
      <c r="M542" s="2"/>
      <c r="N542" s="2"/>
      <c r="O542" s="2"/>
      <c r="P542" s="2"/>
    </row>
    <row r="543" spans="13:16" ht="12.75">
      <c r="M543" s="2"/>
      <c r="N543" s="2"/>
      <c r="O543" s="2"/>
      <c r="P543" s="2"/>
    </row>
    <row r="544" spans="13:16" ht="12.75">
      <c r="M544" s="2"/>
      <c r="N544" s="2"/>
      <c r="O544" s="2"/>
      <c r="P544" s="2"/>
    </row>
    <row r="545" spans="13:16" ht="12.75">
      <c r="M545" s="2"/>
      <c r="N545" s="2"/>
      <c r="O545" s="2"/>
      <c r="P545" s="2"/>
    </row>
    <row r="546" spans="13:16" ht="12.75">
      <c r="M546" s="2"/>
      <c r="N546" s="2"/>
      <c r="O546" s="2"/>
      <c r="P546" s="2"/>
    </row>
    <row r="547" spans="13:16" ht="12.75">
      <c r="M547" s="2"/>
      <c r="N547" s="2"/>
      <c r="O547" s="2"/>
      <c r="P547" s="2"/>
    </row>
    <row r="548" spans="13:16" ht="12.75">
      <c r="M548" s="2"/>
      <c r="N548" s="2"/>
      <c r="O548" s="2"/>
      <c r="P548" s="2"/>
    </row>
    <row r="549" spans="13:16" ht="12.75">
      <c r="M549" s="2"/>
      <c r="N549" s="2"/>
      <c r="O549" s="2"/>
      <c r="P549" s="2"/>
    </row>
    <row r="550" spans="13:16" ht="12.75">
      <c r="M550" s="2"/>
      <c r="N550" s="2"/>
      <c r="O550" s="2"/>
      <c r="P550" s="2"/>
    </row>
    <row r="551" spans="13:16" ht="12.75">
      <c r="M551" s="2"/>
      <c r="N551" s="2"/>
      <c r="O551" s="2"/>
      <c r="P551" s="2"/>
    </row>
    <row r="552" spans="13:16" ht="12.75">
      <c r="M552" s="2"/>
      <c r="N552" s="2"/>
      <c r="O552" s="2"/>
      <c r="P552" s="2"/>
    </row>
    <row r="553" spans="13:16" ht="12.75">
      <c r="M553" s="2"/>
      <c r="N553" s="2"/>
      <c r="O553" s="2"/>
      <c r="P553" s="2"/>
    </row>
    <row r="554" spans="13:16" ht="12.75">
      <c r="M554" s="2"/>
      <c r="N554" s="2"/>
      <c r="O554" s="2"/>
      <c r="P554" s="2"/>
    </row>
    <row r="555" spans="13:16" ht="12.75">
      <c r="M555" s="2"/>
      <c r="N555" s="2"/>
      <c r="O555" s="2"/>
      <c r="P555" s="2"/>
    </row>
    <row r="556" spans="13:16" ht="12.75">
      <c r="M556" s="2"/>
      <c r="N556" s="2"/>
      <c r="O556" s="2"/>
      <c r="P556" s="2"/>
    </row>
    <row r="557" spans="13:16" ht="12.75">
      <c r="M557" s="2"/>
      <c r="N557" s="2"/>
      <c r="O557" s="2"/>
      <c r="P557" s="2"/>
    </row>
    <row r="558" spans="13:16" ht="12.75">
      <c r="M558" s="2"/>
      <c r="N558" s="2"/>
      <c r="O558" s="2"/>
      <c r="P558" s="2"/>
    </row>
    <row r="559" spans="13:16" ht="12.75">
      <c r="M559" s="2"/>
      <c r="N559" s="2"/>
      <c r="O559" s="2"/>
      <c r="P559" s="2"/>
    </row>
    <row r="560" spans="13:16" ht="12.75">
      <c r="M560" s="2"/>
      <c r="N560" s="2"/>
      <c r="O560" s="2"/>
      <c r="P560" s="2"/>
    </row>
    <row r="561" spans="13:16" ht="12.75">
      <c r="M561" s="2"/>
      <c r="N561" s="2"/>
      <c r="O561" s="2"/>
      <c r="P561" s="2"/>
    </row>
    <row r="562" spans="13:16" ht="12.75">
      <c r="M562" s="2"/>
      <c r="N562" s="2"/>
      <c r="O562" s="2"/>
      <c r="P562" s="2"/>
    </row>
    <row r="563" spans="13:16" ht="12.75">
      <c r="M563" s="2"/>
      <c r="N563" s="2"/>
      <c r="O563" s="2"/>
      <c r="P563" s="2"/>
    </row>
    <row r="564" spans="13:16" ht="12.75">
      <c r="M564" s="2"/>
      <c r="N564" s="2"/>
      <c r="O564" s="2"/>
      <c r="P564" s="2"/>
    </row>
    <row r="565" spans="13:16" ht="12.75">
      <c r="M565" s="2"/>
      <c r="N565" s="2"/>
      <c r="O565" s="2"/>
      <c r="P565" s="2"/>
    </row>
    <row r="566" spans="13:16" ht="12.75">
      <c r="M566" s="2"/>
      <c r="N566" s="2"/>
      <c r="O566" s="2"/>
      <c r="P566" s="2"/>
    </row>
    <row r="567" spans="13:16" ht="12.75">
      <c r="M567" s="2"/>
      <c r="N567" s="2"/>
      <c r="O567" s="2"/>
      <c r="P567" s="2"/>
    </row>
    <row r="568" spans="13:16" ht="12.75">
      <c r="M568" s="2"/>
      <c r="N568" s="2"/>
      <c r="O568" s="2"/>
      <c r="P568" s="2"/>
    </row>
    <row r="569" spans="13:16" ht="12.75">
      <c r="M569" s="2"/>
      <c r="N569" s="2"/>
      <c r="O569" s="2"/>
      <c r="P569" s="2"/>
    </row>
    <row r="570" spans="13:16" ht="12.75">
      <c r="M570" s="2"/>
      <c r="N570" s="2"/>
      <c r="O570" s="2"/>
      <c r="P570" s="2"/>
    </row>
    <row r="571" spans="13:16" ht="12.75">
      <c r="M571" s="2"/>
      <c r="N571" s="2"/>
      <c r="O571" s="2"/>
      <c r="P571" s="2"/>
    </row>
    <row r="572" spans="13:16" ht="12.75">
      <c r="M572" s="2"/>
      <c r="N572" s="2"/>
      <c r="O572" s="2"/>
      <c r="P572" s="2"/>
    </row>
    <row r="573" spans="13:16" ht="12.75">
      <c r="M573" s="2"/>
      <c r="N573" s="2"/>
      <c r="O573" s="2"/>
      <c r="P573" s="2"/>
    </row>
    <row r="574" spans="13:16" ht="12.75">
      <c r="M574" s="2"/>
      <c r="N574" s="2"/>
      <c r="O574" s="2"/>
      <c r="P574" s="2"/>
    </row>
    <row r="575" spans="13:16" ht="12.75">
      <c r="M575" s="2"/>
      <c r="N575" s="2"/>
      <c r="O575" s="2"/>
      <c r="P575" s="2"/>
    </row>
    <row r="576" spans="13:16" ht="12.75">
      <c r="M576" s="2"/>
      <c r="N576" s="2"/>
      <c r="O576" s="2"/>
      <c r="P576" s="2"/>
    </row>
    <row r="577" spans="13:16" ht="12.75">
      <c r="M577" s="2"/>
      <c r="N577" s="2"/>
      <c r="O577" s="2"/>
      <c r="P577" s="2"/>
    </row>
    <row r="578" spans="13:16" ht="12.75">
      <c r="M578" s="2"/>
      <c r="N578" s="2"/>
      <c r="O578" s="2"/>
      <c r="P578" s="2"/>
    </row>
    <row r="579" spans="13:16" ht="12.75">
      <c r="M579" s="2"/>
      <c r="N579" s="2"/>
      <c r="O579" s="2"/>
      <c r="P579" s="2"/>
    </row>
    <row r="580" spans="13:16" ht="12.75">
      <c r="M580" s="2"/>
      <c r="N580" s="2"/>
      <c r="O580" s="2"/>
      <c r="P580" s="2"/>
    </row>
    <row r="581" spans="13:16" ht="12.75">
      <c r="M581" s="2"/>
      <c r="N581" s="2"/>
      <c r="O581" s="2"/>
      <c r="P581" s="2"/>
    </row>
    <row r="582" spans="13:16" ht="12.75">
      <c r="M582" s="2"/>
      <c r="N582" s="2"/>
      <c r="O582" s="2"/>
      <c r="P582" s="2"/>
    </row>
    <row r="583" spans="13:16" ht="12.75">
      <c r="M583" s="2"/>
      <c r="N583" s="2"/>
      <c r="O583" s="2"/>
      <c r="P583" s="2"/>
    </row>
    <row r="584" spans="13:16" ht="12.75">
      <c r="M584" s="2"/>
      <c r="N584" s="2"/>
      <c r="O584" s="2"/>
      <c r="P584" s="2"/>
    </row>
    <row r="585" spans="13:16" ht="12.75">
      <c r="M585" s="2"/>
      <c r="N585" s="2"/>
      <c r="O585" s="2"/>
      <c r="P585" s="2"/>
    </row>
    <row r="586" spans="13:16" ht="12.75">
      <c r="M586" s="2"/>
      <c r="N586" s="2"/>
      <c r="O586" s="2"/>
      <c r="P586" s="2"/>
    </row>
    <row r="587" spans="13:16" ht="12.75">
      <c r="M587" s="2"/>
      <c r="N587" s="2"/>
      <c r="O587" s="2"/>
      <c r="P587" s="2"/>
    </row>
    <row r="588" spans="13:16" ht="12.75">
      <c r="M588" s="2"/>
      <c r="N588" s="2"/>
      <c r="O588" s="2"/>
      <c r="P588" s="2"/>
    </row>
    <row r="589" spans="13:16" ht="12.75">
      <c r="M589" s="2"/>
      <c r="N589" s="2"/>
      <c r="O589" s="2"/>
      <c r="P589" s="2"/>
    </row>
    <row r="590" spans="13:16" ht="12.75">
      <c r="M590" s="2"/>
      <c r="N590" s="2"/>
      <c r="O590" s="2"/>
      <c r="P590" s="2"/>
    </row>
    <row r="591" spans="13:16" ht="12.75">
      <c r="M591" s="2"/>
      <c r="N591" s="2"/>
      <c r="O591" s="2"/>
      <c r="P591" s="2"/>
    </row>
    <row r="592" spans="13:16" ht="12.75">
      <c r="M592" s="2"/>
      <c r="N592" s="2"/>
      <c r="O592" s="2"/>
      <c r="P592" s="2"/>
    </row>
    <row r="593" spans="13:16" ht="12.75">
      <c r="M593" s="2"/>
      <c r="N593" s="2"/>
      <c r="O593" s="2"/>
      <c r="P593" s="2"/>
    </row>
    <row r="594" spans="13:16" ht="12.75">
      <c r="M594" s="2"/>
      <c r="N594" s="2"/>
      <c r="O594" s="2"/>
      <c r="P594" s="2"/>
    </row>
    <row r="595" spans="13:16" ht="12.75">
      <c r="M595" s="2"/>
      <c r="N595" s="2"/>
      <c r="O595" s="2"/>
      <c r="P595" s="2"/>
    </row>
    <row r="596" spans="13:16" ht="12.75">
      <c r="M596" s="2"/>
      <c r="N596" s="2"/>
      <c r="O596" s="2"/>
      <c r="P596" s="2"/>
    </row>
    <row r="597" spans="13:16" ht="12.75">
      <c r="M597" s="2"/>
      <c r="N597" s="2"/>
      <c r="O597" s="2"/>
      <c r="P597" s="2"/>
    </row>
    <row r="598" spans="13:16" ht="12.75">
      <c r="M598" s="2"/>
      <c r="N598" s="2"/>
      <c r="O598" s="2"/>
      <c r="P598" s="2"/>
    </row>
    <row r="599" spans="13:16" ht="12.75">
      <c r="M599" s="2"/>
      <c r="N599" s="2"/>
      <c r="O599" s="2"/>
      <c r="P599" s="2"/>
    </row>
    <row r="600" spans="13:16" ht="12.75">
      <c r="M600" s="2"/>
      <c r="N600" s="2"/>
      <c r="O600" s="2"/>
      <c r="P600" s="2"/>
    </row>
    <row r="601" spans="13:16" ht="12.75">
      <c r="M601" s="2"/>
      <c r="N601" s="2"/>
      <c r="O601" s="2"/>
      <c r="P601" s="2"/>
    </row>
    <row r="602" spans="13:16" ht="12.75">
      <c r="M602" s="2"/>
      <c r="N602" s="2"/>
      <c r="O602" s="2"/>
      <c r="P602" s="2"/>
    </row>
    <row r="603" spans="13:16" ht="12.75">
      <c r="M603" s="2"/>
      <c r="N603" s="2"/>
      <c r="O603" s="2"/>
      <c r="P603" s="2"/>
    </row>
    <row r="604" spans="13:16" ht="12.75">
      <c r="M604" s="2"/>
      <c r="N604" s="2"/>
      <c r="O604" s="2"/>
      <c r="P604" s="2"/>
    </row>
    <row r="605" spans="13:16" ht="12.75">
      <c r="M605" s="2"/>
      <c r="N605" s="2"/>
      <c r="O605" s="2"/>
      <c r="P605" s="2"/>
    </row>
    <row r="606" spans="13:16" ht="12.75">
      <c r="M606" s="2"/>
      <c r="N606" s="2"/>
      <c r="O606" s="2"/>
      <c r="P606" s="2"/>
    </row>
    <row r="607" spans="13:16" ht="12.75">
      <c r="M607" s="2"/>
      <c r="N607" s="2"/>
      <c r="O607" s="2"/>
      <c r="P607" s="2"/>
    </row>
    <row r="608" spans="13:16" ht="12.75">
      <c r="M608" s="2"/>
      <c r="N608" s="2"/>
      <c r="O608" s="2"/>
      <c r="P608" s="2"/>
    </row>
    <row r="609" spans="13:16" ht="12.75">
      <c r="M609" s="2"/>
      <c r="N609" s="2"/>
      <c r="O609" s="2"/>
      <c r="P609" s="2"/>
    </row>
    <row r="610" spans="13:16" ht="12.75">
      <c r="M610" s="2"/>
      <c r="N610" s="2"/>
      <c r="O610" s="2"/>
      <c r="P610" s="2"/>
    </row>
    <row r="611" spans="13:16" ht="12.75">
      <c r="M611" s="2"/>
      <c r="N611" s="2"/>
      <c r="O611" s="2"/>
      <c r="P611" s="2"/>
    </row>
    <row r="612" spans="13:16" ht="12.75">
      <c r="M612" s="2"/>
      <c r="N612" s="2"/>
      <c r="O612" s="2"/>
      <c r="P612" s="2"/>
    </row>
    <row r="613" spans="13:16" ht="12.75">
      <c r="M613" s="2"/>
      <c r="N613" s="2"/>
      <c r="O613" s="2"/>
      <c r="P613" s="2"/>
    </row>
    <row r="614" spans="13:16" ht="12.75">
      <c r="M614" s="2"/>
      <c r="N614" s="2"/>
      <c r="O614" s="2"/>
      <c r="P614" s="2"/>
    </row>
    <row r="615" spans="13:16" ht="12.75">
      <c r="M615" s="2"/>
      <c r="N615" s="2"/>
      <c r="O615" s="2"/>
      <c r="P615" s="2"/>
    </row>
    <row r="616" spans="13:16" ht="12.75">
      <c r="M616" s="2"/>
      <c r="N616" s="2"/>
      <c r="O616" s="2"/>
      <c r="P616" s="2"/>
    </row>
    <row r="617" spans="13:16" ht="12.75">
      <c r="M617" s="2"/>
      <c r="N617" s="2"/>
      <c r="O617" s="2"/>
      <c r="P617" s="2"/>
    </row>
    <row r="618" spans="13:16" ht="12.75">
      <c r="M618" s="2"/>
      <c r="N618" s="2"/>
      <c r="O618" s="2"/>
      <c r="P618" s="2"/>
    </row>
    <row r="619" spans="13:16" ht="12.75">
      <c r="M619" s="2"/>
      <c r="N619" s="2"/>
      <c r="O619" s="2"/>
      <c r="P619" s="2"/>
    </row>
    <row r="620" spans="13:16" ht="12.75">
      <c r="M620" s="2"/>
      <c r="N620" s="2"/>
      <c r="O620" s="2"/>
      <c r="P620" s="2"/>
    </row>
    <row r="621" spans="13:16" ht="12.75">
      <c r="M621" s="2"/>
      <c r="N621" s="2"/>
      <c r="O621" s="2"/>
      <c r="P621" s="2"/>
    </row>
    <row r="622" spans="13:16" ht="12.75">
      <c r="M622" s="2"/>
      <c r="N622" s="2"/>
      <c r="O622" s="2"/>
      <c r="P622" s="2"/>
    </row>
    <row r="623" spans="13:16" ht="12.75">
      <c r="M623" s="2"/>
      <c r="N623" s="2"/>
      <c r="O623" s="2"/>
      <c r="P623" s="2"/>
    </row>
    <row r="624" spans="13:16" ht="12.75">
      <c r="M624" s="2"/>
      <c r="N624" s="2"/>
      <c r="O624" s="2"/>
      <c r="P624" s="2"/>
    </row>
    <row r="625" spans="13:16" ht="12.75">
      <c r="M625" s="2"/>
      <c r="N625" s="2"/>
      <c r="O625" s="2"/>
      <c r="P625" s="2"/>
    </row>
    <row r="626" spans="13:16" ht="12.75">
      <c r="M626" s="2"/>
      <c r="N626" s="2"/>
      <c r="O626" s="2"/>
      <c r="P626" s="2"/>
    </row>
    <row r="627" spans="13:16" ht="12.75">
      <c r="M627" s="2"/>
      <c r="N627" s="2"/>
      <c r="O627" s="2"/>
      <c r="P627" s="2"/>
    </row>
    <row r="628" spans="13:16" ht="12.75">
      <c r="M628" s="2"/>
      <c r="N628" s="2"/>
      <c r="O628" s="2"/>
      <c r="P628" s="2"/>
    </row>
    <row r="629" spans="13:16" ht="12.75">
      <c r="M629" s="2"/>
      <c r="N629" s="2"/>
      <c r="O629" s="2"/>
      <c r="P629" s="2"/>
    </row>
    <row r="630" spans="13:16" ht="12.75">
      <c r="M630" s="2"/>
      <c r="N630" s="2"/>
      <c r="O630" s="2"/>
      <c r="P630" s="2"/>
    </row>
    <row r="631" spans="13:16" ht="12.75">
      <c r="M631" s="2"/>
      <c r="N631" s="2"/>
      <c r="O631" s="2"/>
      <c r="P631" s="2"/>
    </row>
    <row r="632" spans="13:16" ht="12.75">
      <c r="M632" s="2"/>
      <c r="N632" s="2"/>
      <c r="O632" s="2"/>
      <c r="P632" s="2"/>
    </row>
    <row r="633" spans="13:16" ht="12.75">
      <c r="M633" s="2"/>
      <c r="N633" s="2"/>
      <c r="O633" s="2"/>
      <c r="P633" s="2"/>
    </row>
    <row r="634" spans="13:16" ht="12.75">
      <c r="M634" s="2"/>
      <c r="N634" s="2"/>
      <c r="O634" s="2"/>
      <c r="P634" s="2"/>
    </row>
    <row r="635" spans="13:16" ht="12.75">
      <c r="M635" s="2"/>
      <c r="N635" s="2"/>
      <c r="O635" s="2"/>
      <c r="P635" s="2"/>
    </row>
    <row r="636" spans="13:16" ht="12.75">
      <c r="M636" s="2"/>
      <c r="N636" s="2"/>
      <c r="O636" s="2"/>
      <c r="P636" s="2"/>
    </row>
    <row r="637" spans="13:16" ht="12.75">
      <c r="M637" s="2"/>
      <c r="N637" s="2"/>
      <c r="O637" s="2"/>
      <c r="P637" s="2"/>
    </row>
    <row r="638" spans="13:16" ht="12.75">
      <c r="M638" s="2"/>
      <c r="N638" s="2"/>
      <c r="O638" s="2"/>
      <c r="P638" s="2"/>
    </row>
    <row r="639" spans="13:16" ht="12.75">
      <c r="M639" s="2"/>
      <c r="N639" s="2"/>
      <c r="O639" s="2"/>
      <c r="P639" s="2"/>
    </row>
    <row r="640" spans="13:16" ht="12.75">
      <c r="M640" s="2"/>
      <c r="N640" s="2"/>
      <c r="O640" s="2"/>
      <c r="P640" s="2"/>
    </row>
    <row r="641" spans="13:16" ht="12.75">
      <c r="M641" s="2"/>
      <c r="N641" s="2"/>
      <c r="O641" s="2"/>
      <c r="P641" s="2"/>
    </row>
    <row r="642" spans="13:16" ht="12.75">
      <c r="M642" s="2"/>
      <c r="N642" s="2"/>
      <c r="O642" s="2"/>
      <c r="P642" s="2"/>
    </row>
    <row r="643" spans="13:16" ht="12.75">
      <c r="M643" s="2"/>
      <c r="N643" s="2"/>
      <c r="O643" s="2"/>
      <c r="P643" s="2"/>
    </row>
    <row r="644" spans="13:16" ht="12.75">
      <c r="M644" s="2"/>
      <c r="N644" s="2"/>
      <c r="O644" s="2"/>
      <c r="P644" s="2"/>
    </row>
    <row r="645" spans="13:16" ht="12.75">
      <c r="M645" s="2"/>
      <c r="N645" s="2"/>
      <c r="O645" s="2"/>
      <c r="P645" s="2"/>
    </row>
    <row r="646" spans="13:16" ht="12.75">
      <c r="M646" s="2"/>
      <c r="N646" s="2"/>
      <c r="O646" s="2"/>
      <c r="P646" s="2"/>
    </row>
    <row r="647" spans="13:16" ht="12.75">
      <c r="M647" s="2"/>
      <c r="N647" s="2"/>
      <c r="O647" s="2"/>
      <c r="P647" s="2"/>
    </row>
    <row r="648" spans="13:16" ht="12.75">
      <c r="M648" s="2"/>
      <c r="N648" s="2"/>
      <c r="O648" s="2"/>
      <c r="P648" s="2"/>
    </row>
    <row r="649" spans="13:16" ht="12.75">
      <c r="M649" s="2"/>
      <c r="N649" s="2"/>
      <c r="O649" s="2"/>
      <c r="P649" s="2"/>
    </row>
    <row r="650" spans="13:16" ht="12.75">
      <c r="M650" s="2"/>
      <c r="N650" s="2"/>
      <c r="O650" s="2"/>
      <c r="P650" s="2"/>
    </row>
    <row r="651" spans="13:16" ht="12.75">
      <c r="M651" s="2"/>
      <c r="N651" s="2"/>
      <c r="O651" s="2"/>
      <c r="P651" s="2"/>
    </row>
    <row r="652" spans="13:16" ht="12.75">
      <c r="M652" s="2"/>
      <c r="N652" s="2"/>
      <c r="O652" s="2"/>
      <c r="P652" s="2"/>
    </row>
    <row r="653" spans="13:16" ht="12.75">
      <c r="M653" s="2"/>
      <c r="N653" s="2"/>
      <c r="O653" s="2"/>
      <c r="P653" s="2"/>
    </row>
    <row r="654" spans="13:16" ht="12.75">
      <c r="M654" s="2"/>
      <c r="N654" s="2"/>
      <c r="O654" s="2"/>
      <c r="P654" s="2"/>
    </row>
    <row r="655" spans="13:16" ht="12.75">
      <c r="M655" s="2"/>
      <c r="N655" s="2"/>
      <c r="O655" s="2"/>
      <c r="P655" s="2"/>
    </row>
    <row r="656" spans="13:16" ht="12.75">
      <c r="M656" s="2"/>
      <c r="N656" s="2"/>
      <c r="O656" s="2"/>
      <c r="P656" s="2"/>
    </row>
    <row r="657" spans="13:16" ht="12.75">
      <c r="M657" s="2"/>
      <c r="N657" s="2"/>
      <c r="O657" s="2"/>
      <c r="P657" s="2"/>
    </row>
    <row r="658" spans="13:16" ht="12.75">
      <c r="M658" s="2"/>
      <c r="N658" s="2"/>
      <c r="O658" s="2"/>
      <c r="P658" s="2"/>
    </row>
    <row r="659" spans="13:16" ht="12.75">
      <c r="M659" s="2"/>
      <c r="N659" s="2"/>
      <c r="O659" s="2"/>
      <c r="P659" s="2"/>
    </row>
    <row r="660" spans="13:16" ht="12.75">
      <c r="M660" s="2"/>
      <c r="N660" s="2"/>
      <c r="O660" s="2"/>
      <c r="P660" s="2"/>
    </row>
    <row r="661" spans="13:16" ht="12.75">
      <c r="M661" s="2"/>
      <c r="N661" s="2"/>
      <c r="O661" s="2"/>
      <c r="P661" s="2"/>
    </row>
    <row r="662" spans="13:16" ht="12.75">
      <c r="M662" s="2"/>
      <c r="N662" s="2"/>
      <c r="O662" s="2"/>
      <c r="P662" s="2"/>
    </row>
    <row r="663" spans="13:16" ht="12.75">
      <c r="M663" s="2"/>
      <c r="N663" s="2"/>
      <c r="O663" s="2"/>
      <c r="P663" s="2"/>
    </row>
    <row r="664" spans="13:16" ht="12.75">
      <c r="M664" s="2"/>
      <c r="N664" s="2"/>
      <c r="O664" s="2"/>
      <c r="P664" s="2"/>
    </row>
    <row r="665" spans="13:16" ht="12.75">
      <c r="M665" s="2"/>
      <c r="N665" s="2"/>
      <c r="O665" s="2"/>
      <c r="P665" s="2"/>
    </row>
    <row r="666" spans="13:16" ht="12.75">
      <c r="M666" s="2"/>
      <c r="N666" s="2"/>
      <c r="O666" s="2"/>
      <c r="P666" s="2"/>
    </row>
    <row r="667" spans="13:16" ht="12.75">
      <c r="M667" s="2"/>
      <c r="N667" s="2"/>
      <c r="O667" s="2"/>
      <c r="P667" s="2"/>
    </row>
    <row r="668" spans="13:16" ht="12.75">
      <c r="M668" s="2"/>
      <c r="N668" s="2"/>
      <c r="O668" s="2"/>
      <c r="P668" s="2"/>
    </row>
    <row r="669" spans="13:16" ht="12.75">
      <c r="M669" s="2"/>
      <c r="N669" s="2"/>
      <c r="O669" s="2"/>
      <c r="P669" s="2"/>
    </row>
    <row r="670" spans="13:16" ht="12.75">
      <c r="M670" s="2"/>
      <c r="N670" s="2"/>
      <c r="O670" s="2"/>
      <c r="P670" s="2"/>
    </row>
    <row r="671" spans="13:16" ht="12.75">
      <c r="M671" s="2"/>
      <c r="N671" s="2"/>
      <c r="O671" s="2"/>
      <c r="P671" s="2"/>
    </row>
    <row r="672" spans="13:16" ht="12.75">
      <c r="M672" s="2"/>
      <c r="N672" s="2"/>
      <c r="O672" s="2"/>
      <c r="P672" s="2"/>
    </row>
    <row r="673" spans="13:16" ht="12.75">
      <c r="M673" s="2"/>
      <c r="N673" s="2"/>
      <c r="O673" s="2"/>
      <c r="P673" s="2"/>
    </row>
    <row r="674" spans="13:16" ht="12.75">
      <c r="M674" s="2"/>
      <c r="N674" s="2"/>
      <c r="O674" s="2"/>
      <c r="P674" s="2"/>
    </row>
    <row r="675" spans="13:16" ht="12.75">
      <c r="M675" s="2"/>
      <c r="N675" s="2"/>
      <c r="O675" s="2"/>
      <c r="P675" s="2"/>
    </row>
    <row r="676" spans="13:16" ht="12.75">
      <c r="M676" s="2"/>
      <c r="N676" s="2"/>
      <c r="O676" s="2"/>
      <c r="P676" s="2"/>
    </row>
  </sheetData>
  <sheetProtection/>
  <mergeCells count="21">
    <mergeCell ref="A520:H520"/>
    <mergeCell ref="C6:C7"/>
    <mergeCell ref="D6:G6"/>
    <mergeCell ref="K6:K7"/>
    <mergeCell ref="F7:G7"/>
    <mergeCell ref="L2:P2"/>
    <mergeCell ref="A3:P3"/>
    <mergeCell ref="A4:P4"/>
    <mergeCell ref="A5:G5"/>
    <mergeCell ref="H5:H6"/>
    <mergeCell ref="I5:I7"/>
    <mergeCell ref="A6:B7"/>
    <mergeCell ref="P6:P7"/>
    <mergeCell ref="N6:N7"/>
    <mergeCell ref="L6:L7"/>
    <mergeCell ref="O5:P5"/>
    <mergeCell ref="J5:J7"/>
    <mergeCell ref="O6:O7"/>
    <mergeCell ref="K5:N5"/>
    <mergeCell ref="A519:E519"/>
    <mergeCell ref="M6:M7"/>
  </mergeCells>
  <printOptions/>
  <pageMargins left="0.2362204724409449" right="0.2362204724409449" top="0.7480314960629921" bottom="0.5511811023622047" header="0.31496062992125984" footer="0.31496062992125984"/>
  <pageSetup fitToHeight="79" fitToWidth="1" horizontalDpi="600" verticalDpi="600" orientation="landscape" paperSize="9" scale="73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*</cp:lastModifiedBy>
  <cp:lastPrinted>2015-06-18T07:40:35Z</cp:lastPrinted>
  <dcterms:created xsi:type="dcterms:W3CDTF">2015-02-01T14:15:36Z</dcterms:created>
  <dcterms:modified xsi:type="dcterms:W3CDTF">2015-07-24T11:55:15Z</dcterms:modified>
  <cp:category/>
  <cp:version/>
  <cp:contentType/>
  <cp:contentStatus/>
</cp:coreProperties>
</file>