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65" yWindow="45" windowWidth="14235" windowHeight="11040" activeTab="0"/>
  </bookViews>
  <sheets>
    <sheet name="бюджет " sheetId="1" r:id="rId1"/>
  </sheets>
  <definedNames>
    <definedName name="_xlnm.Print_Titles" localSheetId="0">'бюджет '!$8:$8</definedName>
    <definedName name="_xlnm.Print_Area" localSheetId="0">'бюджет '!$A$2:$P$526</definedName>
  </definedNames>
  <calcPr fullCalcOnLoad="1" fullPrecision="0"/>
</workbook>
</file>

<file path=xl/sharedStrings.xml><?xml version="1.0" encoding="utf-8"?>
<sst xmlns="http://schemas.openxmlformats.org/spreadsheetml/2006/main" count="3517" uniqueCount="477">
  <si>
    <t>Создание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 (местный бюджет)</t>
  </si>
  <si>
    <t>Административное мероприятие 1.07. Утверждение перечня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</t>
  </si>
  <si>
    <t>Показатель 1. Количество приказов Управления образования Администрации Северодвинска об утверждении перечня базовых образовательных организаций</t>
  </si>
  <si>
    <t>Задача: Повышение уровня квалификации педагогических работников, занятых в обучении детей с ограниченными возможностями здоровья, детей-инвалидов</t>
  </si>
  <si>
    <t>Показатель 1. Доля  педагогических работников, прошедших повышение квалификации и (или) переподготовку  по обучению  детей с ограниченными возможностями здоровья и детей-инвалидов</t>
  </si>
  <si>
    <t>Показатель 2. Средний размер затрат на повышение квалификации и (или)  переподготовку педагогических работников по обучению  детей с ограниченными возможностями здоровья и детей-инвалидов в расчете на 1 слушателя в год</t>
  </si>
  <si>
    <t>Административное мероприятие 2.01. Разработка и утверждение графика переподготовки педагогических работников по инклюзивному образованию</t>
  </si>
  <si>
    <t>Проведение курсовой переподготовки для педагогов в соответствии с утвержденным графиком</t>
  </si>
  <si>
    <t>Показатель 1. Количество педагогов, прошедших курсовую переподготовку</t>
  </si>
  <si>
    <t>Показатель 2. Количество специалистов, прошедших курсовую  подготовку  по обучению  детей с ограниченными возможностями здоровья и детей-инвалидов</t>
  </si>
  <si>
    <t>Подпрограмма "Совершенствование системы предоставления услуг в сфере образования Северодвинска"</t>
  </si>
  <si>
    <t>Задача: Развитие инновационной составляющей образовательных услуг</t>
  </si>
  <si>
    <t>Показатель 1. Количество сформированных рейтингов инновационного опыта муниципальных образовательных организаций</t>
  </si>
  <si>
    <t>Показатель 2. Доля образовательных организаций, участвующих в  рейтинге инновационного опыта муниципальных образовательных организаций</t>
  </si>
  <si>
    <t>Административное мероприятие 1.01. Организация деятельности общественного Совета по развитию образования при Администрации Северодвинска по вопросам управления и развития отрасли "Образование"</t>
  </si>
  <si>
    <t>Показатель 1. Количество заседаний общественного Совета по развитию образования при Администрации Северодвинска по вопросам управления и развития отрасли "Образование"</t>
  </si>
  <si>
    <t>Административное мероприятие  1.02. Осуществление инновационной деятельности городских профессиональных объединений, ресурсных центров, творческих групп</t>
  </si>
  <si>
    <t>Показатель 1. Количество заседаний городских профессиональных объединений, ресурсных центров, творческих групп, направленных на реализацию инновационной деятельности</t>
  </si>
  <si>
    <t>Предоставление финансовой поддержки за инновационную деятельность, направленную на развитие образования</t>
  </si>
  <si>
    <t>Показатель 1. Количество педагогических работников образовательных организаций, получивших поощрение за инновационную деятельность</t>
  </si>
  <si>
    <t>Финансовое обеспечение проведения мероприятий  с участием  педагогической общественности</t>
  </si>
  <si>
    <t>Показатель 1. Количество конференций, смотров и конкурсов инновационных программ и проектов, в которых приняли участие работники образовательной отрасли образования</t>
  </si>
  <si>
    <t>Организация мероприятий с участием педагогической общественности</t>
  </si>
  <si>
    <t>Показатель 1. Количество проведенных мероприятий с участием педагогической общественности</t>
  </si>
  <si>
    <t>Задача: Развитие информационного поля образовательной системы</t>
  </si>
  <si>
    <t>Показатель 1. Доля образовательных  организаций дошкольного, общего  образования, которые оказывают услуги в электронном виде</t>
  </si>
  <si>
    <t>Показатель 2. Количество граждан , обратившихся за предоставлением муниципальных услуг в электронном виде</t>
  </si>
  <si>
    <t>Административное мероприятие  2.01. Организация защиты персональных данных при  предоставлении услуг в электронном виде</t>
  </si>
  <si>
    <t>Показатель 1. Количество посещений, обращений граждан на портале Управления образования Администрации Северодвинска</t>
  </si>
  <si>
    <t>Создание и информационное наполнение портала  Управления образования Администрации Северодвинска</t>
  </si>
  <si>
    <t>Показатель 1. Количество компьютерного оборудования, приобретенного для технического сопровождения и информационного наполнения  портала Управления образования Администрации Северодвинска</t>
  </si>
  <si>
    <t>Задача: Стимулирование творческой активности и профессионального развития педагогических работников</t>
  </si>
  <si>
    <t>Показатель 1. Доля руководителей образовательных организаций, которые прошли курсы повышения квалификации и/или профессиональную переподготовку в соответствии с ФГОС, от общего количества руководителей образовательных организаций</t>
  </si>
  <si>
    <t>Показатель 2. Доля учителей, ведущих учебные часы в начальной школе, которые прошли курсы повышения квалификации и/или профессиональную переподготовку в соответствии с ФГОС НОО, от общего количества учителей, ведущих учебные часы в начальной школе</t>
  </si>
  <si>
    <t>Показатель 3. Доля учителей, ведущих учебные часы в основной школе, которые прошли курсы повышения квалификации и/или профессиональную переподготовку в соответствии с ФГОС ООО, от общего количества учителей, ведущих учебные часы в основной школе</t>
  </si>
  <si>
    <t>Показатель 4. Доля воспитателей дошкольных образовательных организаций, которые прошли курсы повышения квалификации и/или профессиональную переподготовку в соответствии с ФГОС, в общей численности воспитателей</t>
  </si>
  <si>
    <t>Административное мероприятие 3.01.                   Работа школы молодого учителя</t>
  </si>
  <si>
    <t>Показатель 1. Количество молодых педагогов общеобразовательных организаций со стажем до трех лет, принимающих участие в работе школы молодого учителя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</si>
  <si>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</si>
  <si>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Показатель 1. Объем субсидии, выделенной МО "Северодвинск" из областного бюджета 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</si>
  <si>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Организация муниципальных этапов конкурсов педагогического мастерства</t>
  </si>
  <si>
    <t xml:space="preserve">Показатель 1. Количество педагогических работников , принявших участие в муниципальных этапах конкурсов  педагогического мастерства </t>
  </si>
  <si>
    <t>Обеспечение участия педагогов в научно-практических конференциях, педагогических чтениях, фестивалях, форумах различного уровня</t>
  </si>
  <si>
    <t>Показатель 1. Численность педагогов образовательных организаций, принявших участие в научно-практических конференциях, педагогических чтениях, фестивалях, форумах различного уровня</t>
  </si>
  <si>
    <t>Организация и проведение ежегодной муниципальной педагогической конференции</t>
  </si>
  <si>
    <t>Показатель 1. Количество участников руководящих и педагогических работников ежегодной муниципальной педагогической конференции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</si>
  <si>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</si>
  <si>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Показатель 1. Объем субсидии, выделенной МО "Северодвинск" из областного бюджета на предоставление меры социальной  поддержки квалифицированных специалистов организаций, финансируемых из местных бюджетов, работающих и проживающих в сельской местности, рабочих поселках (поселках городского типа)</t>
  </si>
  <si>
    <t>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</t>
  </si>
  <si>
    <t>Задача: Формирование муниципальной системы независимой оценки качества образования</t>
  </si>
  <si>
    <t>Показатель 1. Доля обучающихся, охваченных мониторинговыми исследованиями образовательных достижений</t>
  </si>
  <si>
    <t>Показатель 2.  Доля образовательных организаций, участвующих в  независимой оценке качества работы муниципальных образовательных организаций</t>
  </si>
  <si>
    <t>Административное мероприятие 4.01.           Разработка и выполнение плана формирования независимой системы оценки качества работы образовательных учреждений, оказывающих социальные услуги</t>
  </si>
  <si>
    <t>Показатель 1. Количество разработанных нормативных правовых актов об организации независимой системы оценки качества муниципальных образовательных организаций</t>
  </si>
  <si>
    <t>Административное мероприятие 4.02. Организация проведения мониторинга качества работы образовательных учреждений и составление рейтинга их деятельности</t>
  </si>
  <si>
    <t>Показатель 1. Количество муниципальных образовательных организаций, участвующих в мониторинге, рейтинге</t>
  </si>
  <si>
    <t>Приобретение  оборудования  для технического обеспечения деятельности по формированию системы независимой оценки качества образования</t>
  </si>
  <si>
    <t>Показатель 1. Количество  оборудования,  приобретенного  для технического обеспечения деятельности по формированию системы независимой оценки качества образования</t>
  </si>
  <si>
    <t>Приобретение расходных материалов  для технического обеспечения деятельности по формированию системы независимой оценки качества образования</t>
  </si>
  <si>
    <t>Показатель 1. Количество расходных материалов, приобретенных  для технического обеспечения деятельности по формированию системы независимой оценки качества образования</t>
  </si>
  <si>
    <t xml:space="preserve">Обеспечивающая подпрограмма </t>
  </si>
  <si>
    <t>Задача: Обеспечение деятельности ответственного исполнителя муниципальной программы - муниципального казенного учреждения "Управление образования Администрации Северодвинска"</t>
  </si>
  <si>
    <t>Расходы на содержание органов Администрации Северодвинска и обеспечение их функций</t>
  </si>
  <si>
    <t>Задача: Административные мероприятия</t>
  </si>
  <si>
    <t>Административное мероприятие 2.01.           Разработка нормативных правовых актов, необходимых для реализации законодательства в сфере образования на территории муниципального образования "Северодвинск"</t>
  </si>
  <si>
    <t>Показатель 1. Количество нормативных правовых актов, разработанных в сфере образования, обусловленных требованиями времени и изменениями законодательства</t>
  </si>
  <si>
    <t>Административное мероприятие 2.02.          Подготовка (переподготовка) специалистов в сфере реализации программы</t>
  </si>
  <si>
    <t>Показатель 1. Количество муниципальных служащих, включенных в план мероприятий по повышению квалификации (переподготовке)</t>
  </si>
  <si>
    <t>Административное мероприятие 2.03.          Проведение организационно-методических мероприятий (семинаров, совещаний) с руководителями муниципальных образовательных организаций по вопросам повышения эффективности деятельности организаций и качества оказываемых услуг</t>
  </si>
  <si>
    <t>Показатель 1. Количество проведенных организационно-методических мероприятий</t>
  </si>
  <si>
    <t>Характеристика муниципальной программы Северодвинска                                                                                                                                                                                                                                                 «Развитие образования Северодвинска»</t>
  </si>
  <si>
    <r>
      <t xml:space="preserve">Ответственный исполнитель                                 </t>
    </r>
    <r>
      <rPr>
        <u val="single"/>
        <sz val="12"/>
        <color indexed="8"/>
        <rFont val="Times New Roman"/>
        <family val="1"/>
      </rPr>
      <t>Управление образования Администрации Северодвинска</t>
    </r>
  </si>
  <si>
    <t>Код целевой статьи расходов</t>
  </si>
  <si>
    <t>Дополни-тельный аналитический код</t>
  </si>
  <si>
    <t>Цели программы, задачи  подпрограммы, мероприятия подпрограммы, административные мероприятия  и их показатели</t>
  </si>
  <si>
    <t>Единица измерения</t>
  </si>
  <si>
    <t>Годы реализации муниципальной программы</t>
  </si>
  <si>
    <t>Целевое (суммарное) значение показателя</t>
  </si>
  <si>
    <t>Программа</t>
  </si>
  <si>
    <t>Подпрограмма</t>
  </si>
  <si>
    <t>Направление расходов</t>
  </si>
  <si>
    <t>2014</t>
  </si>
  <si>
    <t>Значение</t>
  </si>
  <si>
    <t>Год достижения</t>
  </si>
  <si>
    <t/>
  </si>
  <si>
    <t>Цель программы</t>
  </si>
  <si>
    <t>Задача подпрограммы</t>
  </si>
  <si>
    <t xml:space="preserve">Мероприятие (подпрограммы или административное) </t>
  </si>
  <si>
    <t xml:space="preserve">Источник финансирования </t>
  </si>
  <si>
    <t>П</t>
  </si>
  <si>
    <t>0</t>
  </si>
  <si>
    <t>Муниципальная программа Северодвинска "Развитие образования Северодвинска"</t>
  </si>
  <si>
    <t>тыс. руб.</t>
  </si>
  <si>
    <t>Местный  бюджет</t>
  </si>
  <si>
    <t>Областной бюджет</t>
  </si>
  <si>
    <t>Федеральный бюджет</t>
  </si>
  <si>
    <t>1</t>
  </si>
  <si>
    <t>Цель: Повышение доступности, качества и эффективности образования в Северодвинске с учетом запросов личности, общества и государства</t>
  </si>
  <si>
    <t>Показатель 1. Доля детей в возрасте от трех до семи  лет, обеспеченных услугами дошкольного образования</t>
  </si>
  <si>
    <t>%</t>
  </si>
  <si>
    <t>Показатель 2. Доля обучающихся, успешно завершивших среднее общее образование</t>
  </si>
  <si>
    <t>Показатель 3. Доля детей, охваченных образовательными программами дополнительного образования детей, в общей  численности детей и молодежи от 5 до 18 лет</t>
  </si>
  <si>
    <t>Показатель 4. Доля обучающихся, которым предоставлены все основные виды современных условий обучения, в общей численности обучающихся по основным программам общего образования</t>
  </si>
  <si>
    <t>Показатель 5. Доля общеобразовательных организаций, в которых создана безбарьерная среда для инклюзивного образования детей с ограниченными возможностями здоровья и детей- инвалидов, в общем количестве общеобразовательных организаций</t>
  </si>
  <si>
    <t>Показатель 6. Доля детей с ограниченными возможностями здоровья в возрасте от 7 до 17 лет, обучающихся в Северодвинске по программам общего образования (в любой форме), от общей численности детей с ограниченными возможностями здоровья в возрасте от 7 до 17 лет</t>
  </si>
  <si>
    <t>Показатель 7. Доля образовательных организаций, которые  представили общественности публичный доклад о результатах финансово-хозяйственной и образовательной деятельности</t>
  </si>
  <si>
    <t>Подпрограмма "Развитие дошкольного, общего и дополнительного образования детей"</t>
  </si>
  <si>
    <t>Задача: Предоставление дошкольного образования</t>
  </si>
  <si>
    <t>Показатель 1. Доля детей в возрасте от 0 до 3 лет, получающих услугу дошкольного образования</t>
  </si>
  <si>
    <t>Показатель 2. Доля детей в возрасте от 3 до 7 лет, охваченных образовательными программами, соответствующими федеральному государственному образовательному стандарту дошкольного образования</t>
  </si>
  <si>
    <t>Административное мероприятие 1.01. Формирование и утверждение муниципальных заданий муниципальным дошкольным образовательным организациям</t>
  </si>
  <si>
    <t>да/нет</t>
  </si>
  <si>
    <t>да</t>
  </si>
  <si>
    <t>Показатель 1. Доля муниципальных дошкольных образовательных организаций, для которых сформировано муниципальное задание на плановый период</t>
  </si>
  <si>
    <t>2</t>
  </si>
  <si>
    <t>Организация предоставления общедоступного и бесплатного дошкольного образования</t>
  </si>
  <si>
    <t>Показатель 1. Среднегодовой контингент детей в   муниципальных дошкольных образовательных организациях, получающих услугу по присмотру и уходу</t>
  </si>
  <si>
    <t>человек</t>
  </si>
  <si>
    <t>Показатель 2. Доля расходов  местного бюджета на организацию и предоставление общедоступного и бесплатного дошкольного образования в объеме расходов местного бюджета на отрасль "Образование"</t>
  </si>
  <si>
    <t>3</t>
  </si>
  <si>
    <t>Оснащение дошкольных образовательных учреждений детской мебелью, технологическим оборудованием пищеблоков, постирочных</t>
  </si>
  <si>
    <t>Показатель 1. Доля дошкольных образовательных организаций, оснащенных детской мебелью, технологическим оборудованием пищеблоков, постирочных</t>
  </si>
  <si>
    <t>4</t>
  </si>
  <si>
    <t>Проведение комплекса  мероприятий, предусматривающих внедрение вариативных форм предоставления услуг дошкольного образования и услуг по присмотру и уходу за детьми</t>
  </si>
  <si>
    <t>Показатель 1. Доля дошкольных образовательных организаций, реализующих мероприятия, предусматривающие внедрение вариативных форм предоставления услуг дошкольного образования и услуг по присмотру и уходу за детьми</t>
  </si>
  <si>
    <t>7</t>
  </si>
  <si>
    <t>8</t>
  </si>
  <si>
    <t>6</t>
  </si>
  <si>
    <t>5</t>
  </si>
  <si>
    <t>Компенсация части родительской платы за присмотр и уход за ребёнком в государственных и муниципальных образовательных организациях, реализующих образовательную программу дошкольного образования</t>
  </si>
  <si>
    <t>Показатель 1. Объем субсидии, выделенной МО "Северодвинск" из областного бюджета на компенсацию части родительской платы за присмотр и уход за ребёнком в  муниципальных дошкольных образовательных организациях и структурных подразделениях общеобразовательных организаций, реализующих образовательную программу дошкольного образования</t>
  </si>
  <si>
    <t>Реализация общеобразовательных программ</t>
  </si>
  <si>
    <t>Показатель 1. Объем субсидии, выделенной МО "Северодвинск" из областного бюджета на реализацию общеобразовательных программ в  муниципальных дошкольных образовательных организациях и структурных подразделениях общеобразовательных организаций , реализующих образовательную программу дошкольного образования, в расчете на одного воспитанника</t>
  </si>
  <si>
    <t>Организация предоставления общедоступного и бесплатного дошкольного образования в структурных подразделениях общеобразовательных организаций</t>
  </si>
  <si>
    <t>Показатель 1. Среднегодовой контингент детей, получающих услугу по присмотру и уходу в  структурных подразделениях общеобразовательных организаций, реализующих образовательную программу дошкольного образования</t>
  </si>
  <si>
    <t>Показатель 2. Доля расходов  местного бюджета на организацию и предоставление общедоступного и бесплатного дошкольного образования в структурных подразделениях общеобразовательных организаций в объеме расходов местного бюджета на отрасль "Образование"</t>
  </si>
  <si>
    <t>Оснащение структурных подразделений общеобразовательных организаций мебелью, мягким инвентарем, материалами</t>
  </si>
  <si>
    <t>Показатель 1. Доля  структурных подразделений общеобразовательных организаций,оснащенных мебелью, мягким инвентарем, материалами</t>
  </si>
  <si>
    <t>Оснащение дошкольных образовательных организаций компьютерной техникой, медицинским оборудованием</t>
  </si>
  <si>
    <t>Показатель 1. Доля   дошкольных образовательных организаций, оснащенных компьютерной техникой, медицинским оборудованием</t>
  </si>
  <si>
    <t>Резервный фонд Правительства Архангельской области</t>
  </si>
  <si>
    <t>Показатель 1. Объем субсидии, выделенной МО "Северодвинск" из резервного фонда Правительства Архангельской области на приобретение спортивного оборудования  для дошкольной образовательной организации</t>
  </si>
  <si>
    <t>Задача: Предоставление общего образования</t>
  </si>
  <si>
    <t>Показатель 1. Доля выпускников муниципальных общеобразовательных организаций, сдавших единый государственный экзамен по русскому языку, от общей численности выпускников общеобразовательных организаций, участвовавших в едином государственном экзамене по русскому языку</t>
  </si>
  <si>
    <t>Показатель 2. Доля выпускников муниципальных общеобразовательных организаций, сдавших единый государственный экзамен по математике, от общей численности выпускников общеобразовательных организаций, участвовавших в едином государственном экзамене по математике</t>
  </si>
  <si>
    <t xml:space="preserve">Показатель 3.  Отношение среднемесячной заработной платы педагогических работников образовательных организаций общего образования к среднемесячной заработной плате в Архангельской области </t>
  </si>
  <si>
    <t>Административное мероприятие 2.01. Формирование и утверждение муниципальных заданий муниципальным общеобразовательным организациям</t>
  </si>
  <si>
    <t>Показатель 1. Доля муниципальных общеобразовательных организаций, для которых сформировано муниципальное задание на плановый период</t>
  </si>
  <si>
    <t>Организация предоставления общедоступного и бесплатного начального общего, основного общего, среднего общего образования</t>
  </si>
  <si>
    <t>Показатель 1. Среднегодовой контингент обучающихся в муниципальных общеобразовательных организациях</t>
  </si>
  <si>
    <t>Показатель 2. Средняя наполняемость классов (без учета  специальных коррекционных классов)</t>
  </si>
  <si>
    <t>Показатель 3. Доля расходов  местного бюджета на организацию предоставления общедоступного и бесплатного начального общего, основного общего, среднего общего образования в объеме расходов местного бюджета на отрасль "Образование"</t>
  </si>
  <si>
    <t>Приобретение основных средств образовательными учреждениями в связи с юбилейными мероприятиями, памятными датами</t>
  </si>
  <si>
    <t>Показатель 1. Количество образовательных организаций, пополнивших основные средства в связи с юбилейными мероприятиями, памятными датами</t>
  </si>
  <si>
    <t>единиц</t>
  </si>
  <si>
    <t>Организация питания детей из малообеспеченных семей</t>
  </si>
  <si>
    <t>Показатель 1. Количество образовательных организаций, осуществляющих питание детей из малообеспеченных семей</t>
  </si>
  <si>
    <t>Показатель 1. Объем субсидии, выделенной МО "Северодвинск" из областного бюджета на реализацию общеобразовательных программ в муниципальных общеобразовательных организациях в расчете на одного обучающегося</t>
  </si>
  <si>
    <t>Оснащение столовых муниципальных общеобразовательных организаций</t>
  </si>
  <si>
    <t>Показатель 1. Доля школьных столовых  муниципальных общеобразовательных организаций, оснащенных новым оборудованием, от общей численности столовых муниципальных общеобразовательных организаций</t>
  </si>
  <si>
    <t>Задача: Предоставление  дополнительного образования</t>
  </si>
  <si>
    <t>Показатель 1. Доля детей школьного возраста, имеющих           возможность по выбору получать доступные            качественные услуги дополнительного               образования, в общей  численности детей школьного возраста</t>
  </si>
  <si>
    <t>Показатель 2. Численность детей и молодежи в возрасте от 5 до 18 лет в расчете на 1 педагогического работника организаций дополнительного образования детей</t>
  </si>
  <si>
    <t>Показатель 3. Отношение среднемесячной заработной платы педагогических работников муниципальных организаций дополнительного образования детей к среднемесячной заработной плате учителей в Архангельской области</t>
  </si>
  <si>
    <t xml:space="preserve">Административное мероприятие 3.01.                   Формирование и утверждение муниципальных заданий муниципальным организациям дополнительного образования </t>
  </si>
  <si>
    <t>Показатель1. Доля муниципальных организаций дополнительного образования, для которых сформировано муниципальное задание на плановый период</t>
  </si>
  <si>
    <t>Организация предоставления дополнительного образования детей</t>
  </si>
  <si>
    <t>Показатель 1. Среднегодовой  контингент обучающихся муниципальных образовательных организаций дополнительного образования детей</t>
  </si>
  <si>
    <t>Показатель 2. Доля расходов  местного бюджета на организацию предоставления дополнительного образования детей в объеме расходов местного бюджета на отрасль "Образование"</t>
  </si>
  <si>
    <t>Оснащение образовательных учреждений компьютерной техникой, оборудованием и инвентарем</t>
  </si>
  <si>
    <t>Показатель 1. Количество муниципальных образовательных организаций дополнительного образования, оснащенных компьютерной техникой, оборудованием и инвентарем ежегодно</t>
  </si>
  <si>
    <t>Задача: Организация воспитания и социализации обучающихся</t>
  </si>
  <si>
    <t>Показатель 1. Доля расходов  местного бюджета на организацию воспитания и социализации обучающихся в объеме расходов местного бюджета на отрасль "Образование"</t>
  </si>
  <si>
    <t xml:space="preserve">Показатель 2. Количество воспитательных мероприятий для обучающихся образовательных организаций, проводимых на муниципальном уровне </t>
  </si>
  <si>
    <t>Административное мероприятие 4.01.        Разработка и реализация плана мероприятий по организации воспитания и социализации обучающихся</t>
  </si>
  <si>
    <t>Показатель 1. Выполнение плана мероприятий по организации воспитания и социализации обучающихся</t>
  </si>
  <si>
    <t>Проведение комплекса  мероприятий по организации воспитания и социализации обучающихся</t>
  </si>
  <si>
    <t>Показатель 1. Количество мероприятий по организации воспитания и социализации обучающихся</t>
  </si>
  <si>
    <t>Организация и проведение конкурса социальных проектов "Дети Северодвинска"</t>
  </si>
  <si>
    <t>Показатель 1. Доля образовательных организаций, принявших участие в конкурсе социальных проектов "Дети Северодвинска"</t>
  </si>
  <si>
    <t>Реализация муниципальных социально-педагогических программ</t>
  </si>
  <si>
    <t>Показатель 1. Количество реализуемых муниципальных социально-педагогических программ</t>
  </si>
  <si>
    <t>Организация работы военно-патриотических клубов, в том числе приобретение формы</t>
  </si>
  <si>
    <t>Показатель 1.  Количество военно-патриотических клубов</t>
  </si>
  <si>
    <t>Вовлечение обучающихся в трудовую, общественно-полезную деятельность, организация ремонтных бригад во внеурочное время</t>
  </si>
  <si>
    <t>Показатель 1. Количество обучающихся, вовлеченных  в трудовую, общественно-полезную деятельность</t>
  </si>
  <si>
    <t>Организация конкурсных отборов программ развития муниципальных образовательных учреждений, реализующих программы дополнительного образования детей, направленные на развитие технического творчества, экологической, исследовательской, инженерной, конструкторской деятельности</t>
  </si>
  <si>
    <t>Показатель 1. Количество муниципальных образовательных организаций, получивших субсидию на стимулирование инновационной деятельности</t>
  </si>
  <si>
    <t>Задача: Создание эффективного механизма взаимодействия системы профориентации детей и молодежи с предприятиями судостроительного кластера Северодвинска</t>
  </si>
  <si>
    <t>Показатель 1. Доля обучающихся образовательных организаций, принимающих участие в инновационных образовательных и социальных проектах в области профориентации молодежи</t>
  </si>
  <si>
    <t xml:space="preserve">Показатель 2. Доля выпускников общеобразовательных организаций, поступивших для обучения по программам среднего профессионального образования </t>
  </si>
  <si>
    <t>Административное мероприятие  5.01.  Разработка и реализация плана мероприятий по организации профориентации детей и молодежи для кадрового обеспечения судостроительного кластера</t>
  </si>
  <si>
    <t>Показатель 1. Количество мероприятий, проведенных  в рамках организации профориентации детей и молодежи для кадрового обеспечения судостроительного кластера</t>
  </si>
  <si>
    <t>Конкурс вэб-страничек "Из школы - в цех" для обучающихся 8-11 классов</t>
  </si>
  <si>
    <t>Показатель 1. Количество образовательных организаций, принявших участие в конкурсе</t>
  </si>
  <si>
    <t>Оборудование кабинета профориентации МБОУ "СОШ № 9", МБОУ ДОД "Детский морской центр "Североморец"</t>
  </si>
  <si>
    <t>Показатель 1. Количество мероприятий, проведенных на базе оборудованных кабинетов профориентации</t>
  </si>
  <si>
    <t>Организация и проведение муниципального конкурса программ с целью ранней профориентации, направленной на знакомство с судостроительной отраслью</t>
  </si>
  <si>
    <t>Показатель 1. Количество образовательных организаций, принявших участие в конкурсе программ с целью ранней профориентации, направленной на знакомство с судостроительной отраслью</t>
  </si>
  <si>
    <t>Показатель 1. Количество образовательных организаций, принявших участие в конкурсах по прикладной технической тематике</t>
  </si>
  <si>
    <t>Проведение научно-исследовательских и научно-практических конференций по тематике судостроительной отрасли</t>
  </si>
  <si>
    <t>Показатель 1. Количество научно-исследовательских и научно-практических конференций по тематике судостроительной отрасли</t>
  </si>
  <si>
    <t>Приобретение основных средств для объединений судомоделирования  и радиоконструирования МБОУ ДОД "ЦЮНТТ"</t>
  </si>
  <si>
    <t>Показатель 1. Количество оборудования, приобретенного для объединений судомоделирования  и радиоконструирования МБОУ ДОД "ЦЮНТТ"</t>
  </si>
  <si>
    <t>Проведение выставок по судомоделированию</t>
  </si>
  <si>
    <t>Показатель 1. Количество обучающихся образовательных организаций, принявших участие в  выставках по судомоделированию</t>
  </si>
  <si>
    <t>9</t>
  </si>
  <si>
    <t>Участие команды МБОУ ДОД "ЦЮНТТ" в соревнованиях по судомоделированию</t>
  </si>
  <si>
    <t>Показатель 1. Количество выездов команды МБОУ ДОД "ЦЮНТТ" на российские соревнования по судомоделированию</t>
  </si>
  <si>
    <t>Внедрение новой образовательной программы "3D-моделирование"</t>
  </si>
  <si>
    <t>Показатель 1. Количество обучающихся, освоивших программу  "3D-моделирование"</t>
  </si>
  <si>
    <t>Реализация проекта "Инженеры будущего"</t>
  </si>
  <si>
    <t>Показатель 1. Количество обучающихся образовательных организаций, принявших участие в проекте  "Инженеры будущего"</t>
  </si>
  <si>
    <t xml:space="preserve">Конкурс по поиску в Интернете "Из школы - в цех" </t>
  </si>
  <si>
    <t>Задача: Развитие физической культуры и спорта в муниципальных образовательных организациях</t>
  </si>
  <si>
    <t>Показатель 1. Объем двигательной активности обучающихся в неделю</t>
  </si>
  <si>
    <t>час</t>
  </si>
  <si>
    <t>Показатель 2. Доля расходов  местного бюджета на развитие физической культуры и спорта в муниципальных образовательных организациях в объеме расходов местного бюджета на отрасль "Образование"</t>
  </si>
  <si>
    <t>Административное мероприятие 6.01.       Разработка и внедрение методических рекомендаций по расчету объема двигательной активности обучающихся образовательных организаций в неделю</t>
  </si>
  <si>
    <t>Показатель 1. Количество организаций, которые используют методические рекомендации</t>
  </si>
  <si>
    <t>Административное мероприятие 6.02.     Разработка положения о спартакиаде среди обучающихся муниципальных общеобразовательных организаций</t>
  </si>
  <si>
    <t>Показатель 1. Количество разработанных положений о спартакиаде среди обучающихся муниципальных общеобразовательных организаций</t>
  </si>
  <si>
    <t>Проведение  спартакиады среди обучающихся муниципальных общеобразовательных учреждений</t>
  </si>
  <si>
    <t>Показатель 1. Количество обучающихся общеобразовательных организаций, принявших участие в спартакиаде</t>
  </si>
  <si>
    <t>Проведение Дней спорта для обучающихся общеобразовательных учреждений</t>
  </si>
  <si>
    <t>Показатель 1. Количество проведенных Дней спорта</t>
  </si>
  <si>
    <t>Проведение спартакиады молодежи допризывного возраста общеобразовательных учреждений</t>
  </si>
  <si>
    <t>Показатель 1. Количество участников  спартакиады молодежи допризывного возраста общеобразовательных организаций</t>
  </si>
  <si>
    <t>Проведение одноступенчатых соревнований по массовым видам спорта для обучающихся образовательных учреждений</t>
  </si>
  <si>
    <t>Показатель 1. Количество участников  одноступенчатых соревнований по массовым видам спорта</t>
  </si>
  <si>
    <t>Проведение и участие в соревнованиях по культивируемым в детско-юношеских спортивных школах видам спорта</t>
  </si>
  <si>
    <t>Показатель 1. Количество соревнований по культивируемым в детско-юношеских спортивных школах видам спорта</t>
  </si>
  <si>
    <t>Аренда легкоатлетических дорожек, прыжковой ямы, лыжной трассы, беговой трассы стадиона "Север" для проведения  спартакиады  среди обучающихся муниципальных общеобразовательных учреждений</t>
  </si>
  <si>
    <t>Показатель 1. Количество часов аренды легкоатлетических дорожек, прыжковой ямы, лыжной трассы, беговой трассы стадиона "Север"</t>
  </si>
  <si>
    <t>Приобретение горюче-смазочных материалов для снегохода</t>
  </si>
  <si>
    <t>Показатель 1. Количество литров ГСМ, израсходованных  для подготовки лыжных трасс</t>
  </si>
  <si>
    <t>Оснащение спортивных залов и площадок спортивным инвентарем</t>
  </si>
  <si>
    <t>Показатель 1. Количество образовательных организаций, спортивные залы и площадки которых оснащены спортивным инвентарем</t>
  </si>
  <si>
    <t>Сертификация спортивных объектов (софинансирование)</t>
  </si>
  <si>
    <t>Показатель 1. Количество спортивных объектов, прошедших добровольную сертификацию</t>
  </si>
  <si>
    <t>Мероприятия по развитию физической культуры и спорта в муниципальных образованиях</t>
  </si>
  <si>
    <t>Задача: Выявление и развитие потенциала одаренных детей</t>
  </si>
  <si>
    <t>Показатель 1. Численность обучающихся, принимавших участие во Всероссийской олимпиаде школьников</t>
  </si>
  <si>
    <t>Показатель 2. Доля образовательных организаций, принимающих участие в муниципальных, областных и всероссийских конкурсах</t>
  </si>
  <si>
    <t>Административное мероприятие 7.01.         Разработка  и реализация плана мероприятий по выявлению и поддержке одаренных (талантливых) детей на 2014-2016 годы</t>
  </si>
  <si>
    <t>нет</t>
  </si>
  <si>
    <t xml:space="preserve">Показатель 1. Количество мероприятий по выявлению и поддержке одаренных (талантливых) детей </t>
  </si>
  <si>
    <t>Организация и проведение муниципальных туров предметных олимпиад, конкурсов обучающихся</t>
  </si>
  <si>
    <t>Показатель 1. Количество муниципальных туров предметных олимпиад, конкурсов</t>
  </si>
  <si>
    <t>Обеспечение участия обучающихся в областных, всероссийских олимпиадах, смотрах, фестивалях</t>
  </si>
  <si>
    <t>Показатель 1. Количество обучающихся, участвующих в областных, всероссийских олимпиадах, смотрах, фестивалях</t>
  </si>
  <si>
    <t>Организация работы Школы одаренных детей</t>
  </si>
  <si>
    <t>Показатель 1. Количество обучающихся в Школе одаренных детей</t>
  </si>
  <si>
    <t>Организация и проведение муниципальной конференции старшеклассников "Юность Северодвинска"</t>
  </si>
  <si>
    <t>Показатель 1. Количество обучающихся, участвующих в муниципальной конференции старшеклассников "Юность Северодвинска"</t>
  </si>
  <si>
    <t xml:space="preserve">Административное мероприятие 7.06.         Разработка  и реализация плана мероприятий по выявлению и поддержке одаренных (талантливых) детей </t>
  </si>
  <si>
    <t>Задача: Организация отдыха, оздоровления и занятости детей в каникулярный период</t>
  </si>
  <si>
    <t>Показатель 1. Количество детских оздоровительных лагерей с дневным пребыванием, организованных на базе муниципальных образовательных организаций</t>
  </si>
  <si>
    <t>Показатель 2. Охват детей МО "Северодвинск" организованными формами  отдыха, оздоровления и занятости в каникулярный период</t>
  </si>
  <si>
    <t>Показатель 3. Доля расходов  местного бюджета на организацию отдыха, оздоровления и занятости детей в каникулярный период в объеме расходов местного бюджета на отрасль "Образование"</t>
  </si>
  <si>
    <t>Административное мероприятие 8.01. Подготовка проектов постановлений Администрации Северодвинска об утверждении Порядка расходования средств из областного и местного бюджетов на реализацию мероприятий по организации отдыха и оздоровления детей в каникулярный период</t>
  </si>
  <si>
    <t>Показатель 1. Количество постановлений об утверждении Порядка расходования средств из областного и местного бюджетов на реализацию мероприятий по организации отдыха и оздоровления детей в каникулярный период</t>
  </si>
  <si>
    <t>Показатель 1. Доля детей, отдохнувших в детских оздоровительных лагерях с дневным пребыванием, организованных на базе муниципальных образовательных организаций</t>
  </si>
  <si>
    <t>Мероприятия по проведению оздоровительной кампании детей</t>
  </si>
  <si>
    <t>Показатель 1. Объем субсидии, выделенной МО "Северодвинск" из областного бюджета на мероприятия по проведению оздоровительной кампании детей</t>
  </si>
  <si>
    <t>Показатель 1. Доля муниципальных образовательных организаций, охваченных психолого-педагогической, медицинской и социальной помощью участникам образовательного процесса</t>
  </si>
  <si>
    <t>Показатель 2. Доля расходов  местного бюджета на развитие системы психолого-педагогической, медицинской и социальной помощи в объеме расходов местного бюджета на отрасль "Образование"</t>
  </si>
  <si>
    <t>Показатель 1. Доля муниципальных образовательных организаций, для которых сформировано муниципальное задание на плановый период</t>
  </si>
  <si>
    <t>Осуществление психолого-педагогической, медицинской и социальной помощи обучающимся и воспитанникам</t>
  </si>
  <si>
    <t>Показатель 1. Количество обучающихся и воспитанников, которым оказана психолого-педагогическая, медицинская и социальная помощь</t>
  </si>
  <si>
    <t>Подпрограмма "Развитие и совершенствование инфраструктуры муниципальной системы образования Северодвинска"</t>
  </si>
  <si>
    <t>Задача: Развитие инфраструктуры муниципальной системы образования</t>
  </si>
  <si>
    <t>Показатель 1. Доля расходов  местного бюджета на развитие инфраструктуры муниципальной системы образования в объеме расходов местного бюджета на отрасль "Образование"</t>
  </si>
  <si>
    <t>Показатель 2. Коэффициент физического износа основных фондов муниципальных образовательных организаций</t>
  </si>
  <si>
    <t>Административное мероприятие 1.01. Утверждение перечня объектов муниципальных образовательных организаций, подлежащих строительству в 2014 – 2016 годы</t>
  </si>
  <si>
    <t>Показатель 1. Количество приказов Управления образования Администрации Северодвинска</t>
  </si>
  <si>
    <t>Строительство плоскостных спортивных сооружений</t>
  </si>
  <si>
    <t>Показатель 1. Количество построенных плоскостных спортивных сооружений</t>
  </si>
  <si>
    <t>Показатель 2. Площадь построенных плоскостных спортивных сооружений</t>
  </si>
  <si>
    <t>кв.м.</t>
  </si>
  <si>
    <t>Строительство теневых навесов</t>
  </si>
  <si>
    <t>Показатель 1. Количество построенных теневых навесов</t>
  </si>
  <si>
    <t>Показатель 2. Площадь построенных теневых навесов</t>
  </si>
  <si>
    <t>Строительство игровых площадок</t>
  </si>
  <si>
    <t>Показатель 1. Количество построенных игровых площадок</t>
  </si>
  <si>
    <t>Показатель 2. Количество детей, посещающих дошкольные муниципальные образовательные организации и(или) структурные подразделения общеобразовательных организаций, оснащенные игровыми площадками</t>
  </si>
  <si>
    <t>Строительство сараев для хозяйственного инвентаря</t>
  </si>
  <si>
    <t>Показатель 1. Количество построенных сараев для хозяйственного инвентаря</t>
  </si>
  <si>
    <t>Обустройство плоскостных спортивных сооружений муниципальных образований</t>
  </si>
  <si>
    <t>Показатель 1. Объем субсидии, выделенной МО "Северодвинск" из областного бюджета на  обустройство плоскостных спортивных сооружений муниципальных образовательных организаций</t>
  </si>
  <si>
    <t>Административное мероприятие 1.09. Утверждение перечня объектов муниципальных образовательных организаций, подлежащих строительству</t>
  </si>
  <si>
    <t>Задача: Улучшение технического состояния зданий и сооружений муниципальной системы образования</t>
  </si>
  <si>
    <t>Показатель 1. Коэффициент обновления основных фондов муниципальных образовательных организаций</t>
  </si>
  <si>
    <t>Показатель 2. Доля муниципальных образовательных организаций, в которых проведены работы по подготовке зданий и сооружений к реконструкции, капитальному  ремонту</t>
  </si>
  <si>
    <t>Административное мероприятие 2.01. Постановка объектов муниципальных образовательных организаций на реконструкцию и капитальный ремонт</t>
  </si>
  <si>
    <t>Показатель 1. Количество постановлений Администрации Северодвинска о постановке объектов муниципальных образовательных организаций на реконструкцию и капитальный ремонт</t>
  </si>
  <si>
    <t>Административное мероприятие 2.02. Утверждение перечня объектов муниципальных образовательных организаций, подлежащих обследованию строительных конструкций в 2014-2016 годах</t>
  </si>
  <si>
    <t>Обследование строительных конструкций зданий и сооружений, проведение работ по инженерным изысканиям</t>
  </si>
  <si>
    <t>Показатель 1. Количество объектов, на которых проведено обследование строительных конструкций, инженерные изыскания</t>
  </si>
  <si>
    <t>Показатель 1. Количество проектов, прошедших проверку сметной документации</t>
  </si>
  <si>
    <t>Капитальный ремонт зданий муниципальных образовательных учреждений</t>
  </si>
  <si>
    <t>Показатель 1. Количество зданий муниципальных образовательных организаций, прошедших капитальный ремонт</t>
  </si>
  <si>
    <t>Осуществление строительного контроля (технического надзора) за выполнением строительных (ремонтных) работ</t>
  </si>
  <si>
    <t>Показатель 1. Количество объектов, на которых осуществляется строительный контроль (технический надзор) за выполнением строительных (ремонтных) работ</t>
  </si>
  <si>
    <t>Прочие мероприятия,осуществляемые за счет межбюджетных трансфертов прошлых лет из областного бюджета</t>
  </si>
  <si>
    <t>Показатель 1. Объем субсидии, выделенной МО "Северодвинск" из областного бюджета на проведение капитального ремонта зданий муниципальных образовательных организаций</t>
  </si>
  <si>
    <t>Задача: Повышение уровня безопасности объектов и систем жизнеобеспечения муниципальных образовательных организаций</t>
  </si>
  <si>
    <t>Показатель 1. Доля муниципальных образовательных организаций, уровень безопасности объектов и систем жизнеобеспечения которых отвечает требованиям нормативных документов</t>
  </si>
  <si>
    <t xml:space="preserve">Показатель 2. Количество муниципальных образовательных организаций, в которых выполнены работы по повышению уровня безопасности объектов и систем жизнеобеспечения </t>
  </si>
  <si>
    <t>Административное мероприятие 3.01. Утверждение перечня зданий (сооружений) и систем жизнеобеспечения муниципальных образовательных организаций, подлежащих ремонту в 2014 - 2016 годах</t>
  </si>
  <si>
    <t>Капитальный и текущий ремонты скатных кровель</t>
  </si>
  <si>
    <t>Показатель 1. Площадь скатных кровель, прошедших капитальный и текущий ремонты</t>
  </si>
  <si>
    <t>Капитальный и текущий ремонты мягких кровель</t>
  </si>
  <si>
    <t>Показатель 1. Площадь мягких кровель, прошедших капитальный и текущий ремонты</t>
  </si>
  <si>
    <t>Показатель 1. Площадь фасадов, прошедших капитальный и текущий ремонты</t>
  </si>
  <si>
    <t>Реконструкция, капитальный и текущий ремонты крылец</t>
  </si>
  <si>
    <t>Показатель 1. Количество крылец, прошедших реконструкцию, капитальный и текущий ремонты</t>
  </si>
  <si>
    <t>Герметизация межпанельных швов</t>
  </si>
  <si>
    <t>Показатель 1. Длина межпанельных швов, прошедших герметизацию</t>
  </si>
  <si>
    <t>м</t>
  </si>
  <si>
    <t>Замена оконных и дверных блоков</t>
  </si>
  <si>
    <t>Показатель 1. Площадь оконных блоков, установленных на объектах муниципальных образовательных учреждений</t>
  </si>
  <si>
    <t>Показатель 2. Площадь дверных блоков, установленных на объектах муниципальных образовательных учреждений</t>
  </si>
  <si>
    <t>Показатель 1. Площадь помещений, прошедших текущий ремонт</t>
  </si>
  <si>
    <t>Капитальный и текущий ремонты плавательных бассейнов</t>
  </si>
  <si>
    <t>Показатель 1. Количество плавательных бассейнов, прошедших капитальный и текущий ремонты</t>
  </si>
  <si>
    <t>Капитальный и текущий ремонты спортивных залов</t>
  </si>
  <si>
    <t>Показатель 1. Количество спортивных залов, прошедших капитальный и текущий ремонты</t>
  </si>
  <si>
    <t>Капитальный и текущий ремонты плоскостных спортивных сооружений</t>
  </si>
  <si>
    <t>Показатель 1. Количество плоскостных спортивных сооружений, прошедших капитальный и текущий ремонты</t>
  </si>
  <si>
    <t>Капитальный и текущий ремонты теневых навесов</t>
  </si>
  <si>
    <t>Показатель 1. Количество теневых навесов, прошедших капитальный и текущий ремонты</t>
  </si>
  <si>
    <t>Капитальный и текущий ремонты игровых площадок</t>
  </si>
  <si>
    <t>Показатель 1. Количество игровых площадок, прошедших капитальный и текущий ремонты</t>
  </si>
  <si>
    <t>Показатель 1. Количество разработанных проектов на выполнение электромонтажных работ</t>
  </si>
  <si>
    <t>Модернизация осветительного оборудования, щитов освещения и электрических сетей групповых помещений и учебных кабинетов</t>
  </si>
  <si>
    <t>Показатель 1. Количество групповых помещений, в которых проведена модернизация осветительного оборудования, щитов освещения и электрических сетей</t>
  </si>
  <si>
    <t>Показатель 2. Количество учебных кабинетов, в которых проведена модернизация осветительного оборудования, щитов освещения и электрических сетей</t>
  </si>
  <si>
    <t>Замена вводно-распределительных устройств, силовых щитов, заземляющих устройств и систем выравнивания потенциалов</t>
  </si>
  <si>
    <t>Показатель 1. Количество зданий муниципальных образовательных организаций, в которых проведена замена вводно-распределительных устройств, силовых щитов, заземляющих устройств и систем выравнивания потенциалов</t>
  </si>
  <si>
    <t>Реконструкция и ремонт системы вентиляции</t>
  </si>
  <si>
    <t>Показатель 1. Количество систем вентиляции, прошедших реконструкцию и ремонт</t>
  </si>
  <si>
    <t>Реконструкция индивидуальных тепловых пунктов</t>
  </si>
  <si>
    <t>Показатель 1. Количество муниципальных образовательных организаций, в которых проведена реконструкция индивидуальных тепловых пунктов</t>
  </si>
  <si>
    <t>Ремонт системы холодного водоснабжения</t>
  </si>
  <si>
    <t>Показатель 1. Количество муниципальных образовательных организаций, в которых проведен ремонт системы холодного водоснабжения</t>
  </si>
  <si>
    <t>Ремонт системы горячего водоснабжения</t>
  </si>
  <si>
    <t>Показатель 1. Количество муниципальных образовательных организаций, в которых проведен ремонт системы горячего водоснабжения</t>
  </si>
  <si>
    <t>Ремонт системы отопления</t>
  </si>
  <si>
    <t>Показатель 1. Количество муниципальных образовательных организаций, в которых проведен ремонт системы отопления</t>
  </si>
  <si>
    <t>Ремонт систем фекальной и ливневой канализации</t>
  </si>
  <si>
    <t>Показатель 1. Количество муниципальных образовательных организаций, в которых проведен ремонт системы фекальной канализации</t>
  </si>
  <si>
    <t>Показатель 2. Количество муниципальных образовательных организаций, в которых проведен ремонт системы ливневой канализации</t>
  </si>
  <si>
    <t>Показатель 1. Количество унитазов, установленных на объектах муниципальных образовательных организаций</t>
  </si>
  <si>
    <t>Показатель 2. Количество умывальников, установленных на объектах муниципальных образовательных организаций</t>
  </si>
  <si>
    <t>Административное мероприятие 3.29. Утверждение перечня зданий (сооружений) и систем жизнеобеспечения муниципальных образовательных организаций, подлежащих ремонту</t>
  </si>
  <si>
    <t xml:space="preserve">Показатель 1. Объем субсидии, выделенной МО "Северодвинск" из резервного фонда Правительства Архангельской области 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</si>
  <si>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</si>
  <si>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Показатель 1. Объем субсидии (гранта), выделенной МО "Северодвинск" и направленной  на повышение уровня безопасности объектов и систем жизнеобеспечения муниципальных образовательных организаций</t>
  </si>
  <si>
    <t>Подпрограмма "Формирование комфортной и безопасной образовательной среды"</t>
  </si>
  <si>
    <t>Задача: Обеспечение содержания зданий и сооружений муниципальных образовательных организаций, обустройство прилегающих к ним территорий</t>
  </si>
  <si>
    <t>Показатель 1. Доля муниципальных образовательных организаций, которым оказаны услуги (выполнены работы) по содержанию зданий и сооружений, обустройству прилегающих к ним территорий</t>
  </si>
  <si>
    <t>Показатель 2. Доля выполненных заявок муниципальных образовательных организаций на выполнение работ по содержанию зданий и сооружений от общего количества поданных заявок</t>
  </si>
  <si>
    <t>Административное мероприятие 1.01. Формирование и утверждение муниципального задания МБУ "СРЭС"</t>
  </si>
  <si>
    <t>Показатель 1. Доля учреждений, для которых сформировано муниципальное задание на плановый период</t>
  </si>
  <si>
    <t>Показатель 1.  Общая площадь подведомственных объектов</t>
  </si>
  <si>
    <t>кв.м</t>
  </si>
  <si>
    <t>Содержание отдельных зданий и сооружений муниципальных образовательных организаций,         в которых временно не оказываются муниципальные услуги</t>
  </si>
  <si>
    <t>Показатель 1.  Доля расходов  местного бюджета на содержание отдельных зданий и сооружений муниципальных образовательных организаций,         в которых временно не оказываются муниципальные услуги, в объеме расходов местного бюджета на отрасль "Образование"</t>
  </si>
  <si>
    <t>Задача: Повышение уровня благоустройства территорий муниципальных образовательных организаций</t>
  </si>
  <si>
    <t>Показатель 1. Доля муниципальных образовательных организаций, территории которых отвечают нормативным документам</t>
  </si>
  <si>
    <t>Показатель 2. Количество территорий муниципальных образовательных организаций, благоустроенных в течение года</t>
  </si>
  <si>
    <t>Административное мероприятие 2.01. Утверждение перечня муниципальных образовательных организаций, территории которых подлежат благоустройству в 2014 - 2016 годах</t>
  </si>
  <si>
    <t>Показатель 1. Количество ликвидированных и обрезанных деревьев</t>
  </si>
  <si>
    <t>Восстановление и ремонт наружного освещения (в том числе по выполнению предписаний надзорных органов, направленных на обеспечение комплексной безопасности образовательных учреждений)</t>
  </si>
  <si>
    <t>Показатель 1. Количество муниципальных образовательных организаций, в которых проведены работы по восстановлению и ремонту наружного освещения</t>
  </si>
  <si>
    <t>Ремонт асфальтобетонного покрытия (в том числе после проведения земляных работ)</t>
  </si>
  <si>
    <t>Показатель 1. Площадь отремонтированного асфальтобетонного покрытия</t>
  </si>
  <si>
    <t>Благоустройство территорий (в том числе восстановление благоустройства после проведения земляных работ)</t>
  </si>
  <si>
    <t>Показатель 1. Площадь благоустроенной территории</t>
  </si>
  <si>
    <t>Административное мероприятие 2.08. Утверждение перечня муниципальных образовательных организаций, территории которых подлежат благоустройству</t>
  </si>
  <si>
    <t>Задача: Повышение уровня пожарной безопасности муниципальных образовательных организаций</t>
  </si>
  <si>
    <t>Показатель 1. Доля объектов муниципальных образовательных организаций, оборудованных системой автоматического вывода сигнала о пожаре на пульт подразделения, ответственного за их противопожарную безопасность</t>
  </si>
  <si>
    <r>
      <t>Показатель 2. Доля объектов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муниципальных образовательных организаций, в которых осуществляется передача сигнала о пожаре на пульт подразделения, ответственного за их противопожарную безопасность</t>
    </r>
  </si>
  <si>
    <t>Показатель 3. Доля пожароопасных помещений муниципальных образовательных организаций, оборудованных дверьми с пределом огнестойкости не менее 0,6 часа</t>
  </si>
  <si>
    <t>Показатель 4. Доля объектов муниципальных образовательных организаций, где обеспечено соблюдение  технико-экономических и эксплуатационных показателей (характеристик) систем автоматической пожарной сигнализации и систем оповещения и управления эвакуацией при пожаре  на изначально предусмотренном уровне, приведение в соответствие нормативам систем автоматической пожарной сигнализации и систем оповещения и управления эвакуацией при пожаре</t>
  </si>
  <si>
    <t>Показатель 5. Доля объектов муниципальных образовательных организаций, где обеспечено соблюдение технико-экономических и эксплуатационных показателей (характеристик) систем противопожарного водопровода и средств пожаротушения на изначально предусмотренном уровне,  приведение в соответствие нормативам систем противопожарного водопровода</t>
  </si>
  <si>
    <t>Показатель 1. Количество объектов, оборудованных системой автоматического вывода на пульт подразделения, ответственного за их противопожарную безопасность</t>
  </si>
  <si>
    <t>Обеспечение передачи сигнала о пожаре на пульт подразделения, ответственного за противопожарную безопасность</t>
  </si>
  <si>
    <t>Показатель 1. Количество объектов, в которых осуществляется передача сигнала</t>
  </si>
  <si>
    <t>Показатель 1. Количество установленных дверей 0,6 часа степени огнестойкости</t>
  </si>
  <si>
    <t>Подготовка проектной документации, приобретение оборудования и выполнение работ по поддержанию технико-экономических показателей (характеристик)  систем автоматической пожарной сигнализации и систем оповещения и управления эвакуацией при пожаре на изначально предусмотренном уровне в соответствии с нормативами</t>
  </si>
  <si>
    <t>Показатель 1. Количество объектов, в которых выполнены работы</t>
  </si>
  <si>
    <t>Подготовка проектной документации, приобретение оборудования и выполнение работ по поддержанию технико-экономических показателей (характеристик)  систем противопожарного водопровода на изначально предусмотренном уровне в соответствии с нормативами</t>
  </si>
  <si>
    <t>Подготовка проектной документации, выполнение работ по поддержанию технико-экономических и эксплуатационных показателей (характеристик)  систем автоматической пожарной сигнализации и систем оповещения и управления эвакуацией при пожаре на изначально предусмотренном уровне в соответствии с нормативами, модернизация систем, приобретение оборудования</t>
  </si>
  <si>
    <t>Показатель 1. Количество объектов, в которых системы автоматической пожарной сигнализации и систем оповещения и управления эвакуацией при пожаре приведены в соответствие нормативам</t>
  </si>
  <si>
    <t>Подготовка проектной документации, приобретение оборудования и выполнение работ по поддержанию технико-экономических и эксплуатационных показателей (характеристик)  систем противопожарного водопровода и средств пожаротушения на изначально предусмотренном уровне в соответствии с нормативами, модернизация систем, приобретение оборудования</t>
  </si>
  <si>
    <t>Показатель 1. Количество объектов, в которых системы противопожарного водопровода и средства пожаротушения приведены в соответствие нормативам</t>
  </si>
  <si>
    <t>Административное мероприятие 3.10.  Разработка и реализация плана мероприятий по исполнению предписаний ОНД г. Северодвинска УНД Главного управления МЧС России по Архангельской области</t>
  </si>
  <si>
    <t>Показатель 1. Количество планов мероприятий по исполнению предписаний ОНД г. Северодвинска</t>
  </si>
  <si>
    <t>Задача: Обеспечение защиты муниципальных образовательных организаций от терроризма и угроз  социально-криминального характера</t>
  </si>
  <si>
    <t>Показатель 1. Доля объектов муниципальных образовательных организаций, где восстановлено утраченное ограждение</t>
  </si>
  <si>
    <t>Показатель 2. Доля объектов муниципальных образовательных организаций, оборудованных системами видеонаблюдения</t>
  </si>
  <si>
    <t>Показатель 3. Доля объектов муниципальных образовательных организаций, на территории которых выполнено устройство ограждения</t>
  </si>
  <si>
    <t xml:space="preserve">Восстановление ограждения муниципальных образовательных учреждений </t>
  </si>
  <si>
    <t>Показатель 1. Количество объектов, где восстановлено утраченное ограждение</t>
  </si>
  <si>
    <t>Подготовка проектной документации, оснащение муниципальных образовательных учреждений системами  видеонаблюдения, приобретение оборудования</t>
  </si>
  <si>
    <t>Показатель 1. Количество муниципальных организаций (объектов), оснащенных системами видеонаблюдения</t>
  </si>
  <si>
    <t>Устройство ограждения территории муниципальных образовательных организаций</t>
  </si>
  <si>
    <t>Показатель 1. Количество объектов, на территории которых выполнено устройство ограждения</t>
  </si>
  <si>
    <t>Административное мероприятие 4.04. Разработка и реализация плана мероприятий по исполнению предписаний территориального отдела Управления Роспотребнадзора по Архангельской области в городе Северодвинске</t>
  </si>
  <si>
    <t>Показатель 1. Количество планов мероприятий по исполнению предписаний территориального отдела Управления Роспотребнадзора по Архангельской области в городе Северодвинске</t>
  </si>
  <si>
    <t>Задача: Обеспечение соблюдения санитарно-гигиенических норм и требований охраны труда при организации обучения и воспитания</t>
  </si>
  <si>
    <t>Показатель 1. Количество рабочих мест в муниципальных образовательных организациях, прошедших аттестацию по условиям труда и (или)  специальную оценку условий труда</t>
  </si>
  <si>
    <t>Показатель 2. Доля утилизированных люминесцентных (энергосберегающих) ламп от количества ламп, обязательных к утилизации (демеркуризации)</t>
  </si>
  <si>
    <t>Административное мероприятие 5.01.  Разработка и реализация плана мероприятий по подготовке образовательных организаций к новому учебному году</t>
  </si>
  <si>
    <t>Показатель 1. Количество планов образовательных организаций</t>
  </si>
  <si>
    <t xml:space="preserve">Показатель 1. Количество рабочих мест, прошедших аттестацию по условиям труда   </t>
  </si>
  <si>
    <t>Утилизация (демеркуризация) люминесцентных (энергосберегающих) ламп</t>
  </si>
  <si>
    <t>Показатель 1. Количество утилизированных люминесцентных (энергосберегающих) ламп</t>
  </si>
  <si>
    <t>Специальная оценка условий труда на рабочих местах в муниципальных образовательных организациях</t>
  </si>
  <si>
    <t>Показатель 1. Количество рабочих мест, прошедших специальную оценку условий труда</t>
  </si>
  <si>
    <t>Подпрограмма "Безбарьерная среда муниципальных образовательных учреждений Северодвинска"</t>
  </si>
  <si>
    <t>Задача: Обеспечение доступности муниципальных образовательных организаций для детей с ограниченными возможностями здоровья и детей-инвалидов для получения образовательных услуг</t>
  </si>
  <si>
    <t xml:space="preserve">Показатель 1. Доля детей с ограниченными возможностями здоровья  и детей-инвалидов, посещающих общеобразовательные организации, которым созданы условия для получения качественного общего образования </t>
  </si>
  <si>
    <t>Показатель 2. Доля детей с ограниченными возможностями здоровья  и детей-инвалидов, получающих инклюзивное образование в общеобразовательных организациях от общего числа учащихся</t>
  </si>
  <si>
    <t>Административное мероприятие 1.01. Разработка положения о ресурсном центре по инклюзивному образованию</t>
  </si>
  <si>
    <t>Показатель 1. Количество положений о ресурсном центре</t>
  </si>
  <si>
    <t>Показатель 1. Количество организаций, работающих в статусе ресурсного центра</t>
  </si>
  <si>
    <t xml:space="preserve">Создание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 </t>
  </si>
  <si>
    <t xml:space="preserve">Показатель 1. Количество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 </t>
  </si>
  <si>
    <t>Мероприятия государственной программы Российской Федерации "Доступная среда" на 2011-2015 годы"</t>
  </si>
  <si>
    <t>Показатель 1. Количество муниципальных общеобразовательных организаций, в которых создана универсальная безбарьерная среда для инклюзивного образования детей-инвалидов</t>
  </si>
  <si>
    <t>тыс.руб</t>
  </si>
  <si>
    <t>Показатель 1. Объем субсидии, выделенной образовательным организациям, реализующим дошкольное образование,  на компенсацию расходов на оплату стоимости проезда и провоза багажа к месту использования отпуска и обратно для лиц, работающих в этих организациях, финансируемых из местного бюджета, и членов их семей</t>
  </si>
  <si>
    <t>Показатель 1. Объем субсидии, выделенной МБУ "СРЭС"  на компенсацию расходов на оплату стоимости проезда и провоза багажа к месту использования отпуска и обратно для лиц, работающих в этих организациях, финансируемых из местного бюджета, и членов их семей</t>
  </si>
  <si>
    <t>Показатель 1. Объем субсидии, выделенной общеобразовательным организациям, организациям дополнительного образования на компенсацию расходов на оплату стоимости проезда и провоза багажа к месту использования отпуска и обратно для лиц, работающих в этих организациях, финансируемых из местного бюджета, и членов их семей</t>
  </si>
  <si>
    <t>Показатель 1. Объем субсидии, выделенной МО "Северодвинск" из резервного фонда Правительства Архангельской области на приобретение оборудования для проведения выставок детских работ МАОУ ДОД «ДЦК»</t>
  </si>
  <si>
    <t>Экспертиза проектной документации и проверка достоверности сметной документации</t>
  </si>
  <si>
    <t>Текущий ремонт помещений (в том числе по выполнению предписаний надзорных органов, направленных на обеспечение комплексной безопасности образовательных учреждений)</t>
  </si>
  <si>
    <t>Разработка проектной документации на выполнение электромонтажных работ на объектах муниципальных образовательных учреждений</t>
  </si>
  <si>
    <t>Обрезка и ликвидация деревьев (в том числе по выполнению предписаний надзорных органов, направленных на обеспечение комплексной безопасности муниципальных образовательных учреждений)</t>
  </si>
  <si>
    <t>Установка в муниципальных образовательных учреждениях систем автоматического вывода сигнала о пожаре на пульт подразделения, ответственного за их противопожарную безопасность</t>
  </si>
  <si>
    <t>Установка в  пожароопасных помещениях муниципальных образовательных учреждений дверей 0,6 часа степени огнестойкости</t>
  </si>
  <si>
    <t>Аттестация рабочих мест по условиям труда в муниципальных образовательных учреждениях</t>
  </si>
  <si>
    <t>Создание в соответствии с утвержденным положением ресурсных центров по инклюзивному образованию</t>
  </si>
  <si>
    <t>Реализация образовательных программ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</si>
  <si>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</si>
  <si>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Показатель 1. Объем субсидии, выделенной МО "Северодвинск" из областного бюджета на компенсацию родительской платы за присмотр и уход за ребенком в  муниципальных дошкольных образовательных организациях и структурных подразделениях общеобразовательных организаций, реализующих образовательную программу дошкольного образования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</si>
  <si>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</si>
  <si>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Показатель 1. Объем субсидии, выделенной МО "Северодвинск" из областного бюджета на предоставление меры социальной поддержки квалифицированных специалистов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</si>
  <si>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Организация отдыха и оздоровления детей в каникулярный период</t>
  </si>
  <si>
    <t>Обслуживание содержания зданий и сооружений муниципальных образовательных учреждений, обустройство прилегающих к ним территорий</t>
  </si>
  <si>
    <t>Строительство детских автогородков</t>
  </si>
  <si>
    <t>Показатель 1. Количество построенных детских автогородков</t>
  </si>
  <si>
    <t>Задача: Развитие системы психолого-педагогической, медицинской и социальной помощи</t>
  </si>
  <si>
    <t>Показатель 1. Объем субсидии, выделенной МО "Северодвинск" из областного бюджета на реализацию образовательных программ в  муниципальных дошкольных образовательных организациях и структурных подразделениях общеобразовательных организаций , реализующих образовательную программу дошкольного образования, в расчете на одного воспитанника</t>
  </si>
  <si>
    <t>Показатель 1. Объем субсидии, выделенной МО "Северодвинск" из областного бюджета на реализацию образовательных программ в муниципальных общеобразовательных организациях в расчете на одного обучающегося</t>
  </si>
  <si>
    <t>Показатель 3. Отношение среднемесячной заработной платы педагогических работников муниципальных дошкольных образовательных организаций к средней заработной плате в организациях общего образования в Архангельской области</t>
  </si>
  <si>
    <t>Участие в федеральных образовательных конкурсах по прикладной технической тематике</t>
  </si>
  <si>
    <t>Замена сантехоборудования (в том числе по выполнению предписаний надзорных органов, направленных на обеспечение комплексной безопасности муниципальных образовательных учреждений)</t>
  </si>
  <si>
    <t xml:space="preserve">Показатель 2. Объем субсидии, выделенной МО "Северодвинск" из областного бюджета на мероприятия по развитию физической культуры и спорта в муниципальных образовательных организациях </t>
  </si>
  <si>
    <t>Административное мероприятие  9.01. Формирование и утверждение муниципального задания МБОУ  ЦДК</t>
  </si>
  <si>
    <t>Административное мероприятие 2.10. Утверждение перечня объектов муниципальных образовательных организаций, подлежащих обследованию строительных конструкций</t>
  </si>
  <si>
    <t>14-16</t>
  </si>
  <si>
    <t>Капитальный и текущий ремонты фасадов</t>
  </si>
  <si>
    <t>Возмещение муниципальным образовательным организациям, реализующим образовательную программу дошкольного образования, расходов за присмотр и уход за детьми-инвалидами, детьми-сиротами и детьми, оставшимися без попечения родителей, а также за детьми с туберкулезной интоксикацией</t>
  </si>
  <si>
    <t>Обеспечение обучающихся муниципальных общеобразовательных организаций (кадесткие школы) вещевым имуществом (обмундированием), в том числе форменной одеждой</t>
  </si>
  <si>
    <t xml:space="preserve">Муниципальная компенсация родительской платы за присмотр и уход за детьми в муниципальных образовательных организациях, реализующих образовательную программу дошкольного образования </t>
  </si>
  <si>
    <t>Показатель 1. Среднегодовая  численность детей-инвалидов, детей-сирот и детей, оставшихся без попечения родителей, а также детей с туберкулёзной интоксикацией</t>
  </si>
  <si>
    <t>Показатель 1.Объем субсидии, выделенной  из местного бюджета на муниципальную  компенсацию родительской платы за присмотр  и уход за детьми в  муниципальных образовательных организациях, реализующих образовательную программу дошкольного образования</t>
  </si>
  <si>
    <t>Показатель 1. Численность обучающихся муниципальных общеобразовательных организаций (кадесткие школы), обеспеченных форменным обмундированием</t>
  </si>
  <si>
    <t>июнь</t>
  </si>
  <si>
    <t xml:space="preserve"> </t>
  </si>
  <si>
    <t>Попа С.Г.</t>
  </si>
  <si>
    <t>56-15-11</t>
  </si>
  <si>
    <t xml:space="preserve">Приложение 4                                                                                                                   к муниципальной программе Северодвинска                                                                                                                                                                                                                                                                                                 «Развитие образования Северодвинска»,
утвержденной постановлением
Администрации Северодвинска
от 13.11.2013 № 448-па
(в редакции от 09.10.2015 № 496-па)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</si>
</sst>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-* #,##0.0_р_._-;\-* #,##0.0_р_._-;_-* &quot;-&quot;_р_._-;_-@_-"/>
    <numFmt numFmtId="167" formatCode="#,##0.00_ ;\-#,##0.00\ "/>
    <numFmt numFmtId="168" formatCode="#,##0.0_ ;\-#,##0.0\ "/>
    <numFmt numFmtId="169" formatCode="_-* #,##0.0_р_._-;\-* #,##0.0_р_._-;_-* &quot;-&quot;?_р_._-;_-@_-"/>
    <numFmt numFmtId="170" formatCode="0.0%"/>
    <numFmt numFmtId="171" formatCode="##,##0.000"/>
    <numFmt numFmtId="172" formatCode="0.000"/>
  </numFmts>
  <fonts count="55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0000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165" fontId="7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165" fontId="7" fillId="34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35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165" fontId="2" fillId="35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165" fontId="2" fillId="35" borderId="15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vertical="center" wrapText="1"/>
    </xf>
    <xf numFmtId="165" fontId="7" fillId="36" borderId="10" xfId="0" applyNumberFormat="1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vertical="center" wrapText="1"/>
    </xf>
    <xf numFmtId="0" fontId="2" fillId="37" borderId="10" xfId="0" applyFont="1" applyFill="1" applyBorder="1" applyAlignment="1">
      <alignment horizontal="center" vertical="center" wrapText="1"/>
    </xf>
    <xf numFmtId="165" fontId="2" fillId="37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top" wrapText="1"/>
    </xf>
    <xf numFmtId="0" fontId="2" fillId="38" borderId="10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vertical="center" wrapText="1"/>
    </xf>
    <xf numFmtId="165" fontId="2" fillId="38" borderId="10" xfId="0" applyNumberFormat="1" applyFont="1" applyFill="1" applyBorder="1" applyAlignment="1">
      <alignment horizontal="center" vertical="center" wrapText="1"/>
    </xf>
    <xf numFmtId="165" fontId="2" fillId="39" borderId="10" xfId="0" applyNumberFormat="1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5" fontId="2" fillId="40" borderId="10" xfId="0" applyNumberFormat="1" applyFont="1" applyFill="1" applyBorder="1" applyAlignment="1">
      <alignment horizontal="center" vertical="center" wrapText="1"/>
    </xf>
    <xf numFmtId="3" fontId="2" fillId="35" borderId="10" xfId="0" applyNumberFormat="1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vertical="center" wrapText="1"/>
    </xf>
    <xf numFmtId="165" fontId="2" fillId="41" borderId="10" xfId="0" applyNumberFormat="1" applyFont="1" applyFill="1" applyBorder="1" applyAlignment="1">
      <alignment horizontal="center" vertical="center" wrapText="1"/>
    </xf>
    <xf numFmtId="165" fontId="2" fillId="41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3" fontId="2" fillId="38" borderId="10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5" fontId="2" fillId="38" borderId="15" xfId="0" applyNumberFormat="1" applyFont="1" applyFill="1" applyBorder="1" applyAlignment="1">
      <alignment horizontal="center" vertical="center" wrapText="1"/>
    </xf>
    <xf numFmtId="165" fontId="2" fillId="39" borderId="15" xfId="0" applyNumberFormat="1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vertical="center" wrapText="1"/>
    </xf>
    <xf numFmtId="0" fontId="0" fillId="41" borderId="0" xfId="0" applyFont="1" applyFill="1" applyAlignment="1">
      <alignment vertical="top" wrapText="1"/>
    </xf>
    <xf numFmtId="0" fontId="0" fillId="40" borderId="0" xfId="0" applyFont="1" applyFill="1" applyAlignment="1">
      <alignment vertical="top" wrapText="1"/>
    </xf>
    <xf numFmtId="0" fontId="2" fillId="35" borderId="10" xfId="0" applyFont="1" applyFill="1" applyBorder="1" applyAlignment="1">
      <alignment vertical="center" wrapText="1"/>
    </xf>
    <xf numFmtId="0" fontId="0" fillId="35" borderId="0" xfId="0" applyFont="1" applyFill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vertical="center" wrapText="1"/>
      <protection/>
    </xf>
    <xf numFmtId="0" fontId="2" fillId="40" borderId="10" xfId="53" applyFont="1" applyFill="1" applyBorder="1" applyAlignment="1">
      <alignment horizontal="center" vertical="center" wrapText="1"/>
      <protection/>
    </xf>
    <xf numFmtId="0" fontId="2" fillId="40" borderId="10" xfId="53" applyFont="1" applyFill="1" applyBorder="1" applyAlignment="1">
      <alignment vertical="center" wrapText="1"/>
      <protection/>
    </xf>
    <xf numFmtId="3" fontId="2" fillId="40" borderId="10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3" fontId="2" fillId="0" borderId="10" xfId="53" applyNumberFormat="1" applyFont="1" applyFill="1" applyBorder="1" applyAlignment="1">
      <alignment horizontal="center" vertical="center" wrapText="1"/>
      <protection/>
    </xf>
    <xf numFmtId="165" fontId="2" fillId="0" borderId="10" xfId="53" applyNumberFormat="1" applyFont="1" applyFill="1" applyBorder="1" applyAlignment="1">
      <alignment horizontal="center" vertical="center" wrapText="1"/>
      <protection/>
    </xf>
    <xf numFmtId="0" fontId="2" fillId="39" borderId="10" xfId="53" applyFont="1" applyFill="1" applyBorder="1" applyAlignment="1">
      <alignment horizontal="center" vertical="center" wrapText="1"/>
      <protection/>
    </xf>
    <xf numFmtId="0" fontId="2" fillId="41" borderId="10" xfId="53" applyFont="1" applyFill="1" applyBorder="1" applyAlignment="1">
      <alignment vertical="center" wrapText="1"/>
      <protection/>
    </xf>
    <xf numFmtId="165" fontId="2" fillId="39" borderId="10" xfId="53" applyNumberFormat="1" applyFont="1" applyFill="1" applyBorder="1" applyAlignment="1">
      <alignment horizontal="center" vertical="center" wrapText="1"/>
      <protection/>
    </xf>
    <xf numFmtId="0" fontId="2" fillId="42" borderId="10" xfId="0" applyFont="1" applyFill="1" applyBorder="1" applyAlignment="1">
      <alignment horizontal="center" vertical="center" wrapText="1"/>
    </xf>
    <xf numFmtId="164" fontId="2" fillId="4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2" fillId="41" borderId="11" xfId="0" applyFont="1" applyFill="1" applyBorder="1" applyAlignment="1">
      <alignment vertical="center" wrapText="1"/>
    </xf>
    <xf numFmtId="0" fontId="2" fillId="43" borderId="11" xfId="0" applyFont="1" applyFill="1" applyBorder="1" applyAlignment="1">
      <alignment horizontal="center" vertical="center" wrapText="1"/>
    </xf>
    <xf numFmtId="165" fontId="2" fillId="41" borderId="11" xfId="0" applyNumberFormat="1" applyFont="1" applyFill="1" applyBorder="1" applyAlignment="1">
      <alignment horizontal="center" vertical="center" wrapText="1"/>
    </xf>
    <xf numFmtId="164" fontId="2" fillId="41" borderId="11" xfId="0" applyNumberFormat="1" applyFont="1" applyFill="1" applyBorder="1" applyAlignment="1">
      <alignment horizontal="center" vertical="center" wrapText="1"/>
    </xf>
    <xf numFmtId="164" fontId="2" fillId="40" borderId="11" xfId="0" applyNumberFormat="1" applyFont="1" applyFill="1" applyBorder="1" applyAlignment="1">
      <alignment horizontal="center" vertical="center" wrapText="1"/>
    </xf>
    <xf numFmtId="0" fontId="2" fillId="41" borderId="11" xfId="0" applyFont="1" applyFill="1" applyBorder="1" applyAlignment="1">
      <alignment horizontal="center" vertical="center" wrapText="1"/>
    </xf>
    <xf numFmtId="0" fontId="0" fillId="44" borderId="0" xfId="0" applyFont="1" applyFill="1" applyAlignment="1">
      <alignment vertical="top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justify" vertical="center" wrapText="1"/>
    </xf>
    <xf numFmtId="1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vertical="center" wrapText="1"/>
    </xf>
    <xf numFmtId="164" fontId="2" fillId="38" borderId="13" xfId="0" applyNumberFormat="1" applyFont="1" applyFill="1" applyBorder="1" applyAlignment="1">
      <alignment horizontal="center" vertical="center" wrapText="1"/>
    </xf>
    <xf numFmtId="164" fontId="2" fillId="39" borderId="13" xfId="0" applyNumberFormat="1" applyFont="1" applyFill="1" applyBorder="1" applyAlignment="1">
      <alignment horizontal="center" vertical="center" wrapText="1"/>
    </xf>
    <xf numFmtId="165" fontId="2" fillId="41" borderId="17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164" fontId="2" fillId="38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3" fontId="2" fillId="0" borderId="11" xfId="0" applyNumberFormat="1" applyFont="1" applyFill="1" applyBorder="1" applyAlignment="1">
      <alignment horizontal="center" vertical="center" wrapText="1"/>
    </xf>
    <xf numFmtId="165" fontId="2" fillId="39" borderId="13" xfId="0" applyNumberFormat="1" applyFont="1" applyFill="1" applyBorder="1" applyAlignment="1">
      <alignment horizontal="center" vertical="center" wrapText="1"/>
    </xf>
    <xf numFmtId="165" fontId="2" fillId="39" borderId="14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39" borderId="12" xfId="0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40" borderId="12" xfId="0" applyFont="1" applyFill="1" applyBorder="1" applyAlignment="1">
      <alignment horizontal="center" vertical="center" wrapText="1"/>
    </xf>
    <xf numFmtId="0" fontId="2" fillId="40" borderId="13" xfId="0" applyFont="1" applyFill="1" applyBorder="1" applyAlignment="1">
      <alignment vertical="center" wrapText="1"/>
    </xf>
    <xf numFmtId="0" fontId="2" fillId="40" borderId="14" xfId="0" applyFont="1" applyFill="1" applyBorder="1" applyAlignment="1">
      <alignment horizontal="center" vertical="center" wrapText="1"/>
    </xf>
    <xf numFmtId="0" fontId="2" fillId="41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41" borderId="15" xfId="0" applyFont="1" applyFill="1" applyBorder="1" applyAlignment="1">
      <alignment horizontal="center" vertical="center" wrapText="1"/>
    </xf>
    <xf numFmtId="0" fontId="2" fillId="41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/>
    </xf>
    <xf numFmtId="0" fontId="2" fillId="40" borderId="15" xfId="0" applyFont="1" applyFill="1" applyBorder="1" applyAlignment="1">
      <alignment horizontal="justify" vertical="center" wrapText="1"/>
    </xf>
    <xf numFmtId="165" fontId="2" fillId="4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164" fontId="2" fillId="0" borderId="10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2" fillId="42" borderId="10" xfId="0" applyFont="1" applyFill="1" applyBorder="1" applyAlignment="1">
      <alignment vertical="center" wrapText="1"/>
    </xf>
    <xf numFmtId="0" fontId="2" fillId="40" borderId="10" xfId="0" applyFont="1" applyFill="1" applyBorder="1" applyAlignment="1">
      <alignment horizontal="justify" vertical="center" wrapText="1"/>
    </xf>
    <xf numFmtId="165" fontId="2" fillId="41" borderId="10" xfId="0" applyNumberFormat="1" applyFont="1" applyFill="1" applyBorder="1" applyAlignment="1">
      <alignment horizontal="center" vertical="center"/>
    </xf>
    <xf numFmtId="0" fontId="2" fillId="41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40" borderId="10" xfId="0" applyNumberFormat="1" applyFont="1" applyFill="1" applyBorder="1" applyAlignment="1">
      <alignment horizontal="center" vertical="center"/>
    </xf>
    <xf numFmtId="0" fontId="2" fillId="40" borderId="13" xfId="53" applyFont="1" applyFill="1" applyBorder="1" applyAlignment="1">
      <alignment horizontal="center" vertical="center" wrapText="1"/>
      <protection/>
    </xf>
    <xf numFmtId="0" fontId="2" fillId="40" borderId="13" xfId="0" applyFont="1" applyFill="1" applyBorder="1" applyAlignment="1">
      <alignment/>
    </xf>
    <xf numFmtId="0" fontId="2" fillId="40" borderId="13" xfId="0" applyFont="1" applyFill="1" applyBorder="1" applyAlignment="1">
      <alignment vertical="top" wrapText="1"/>
    </xf>
    <xf numFmtId="0" fontId="2" fillId="4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0" fontId="7" fillId="45" borderId="10" xfId="0" applyFont="1" applyFill="1" applyBorder="1" applyAlignment="1">
      <alignment horizontal="center" vertical="center" wrapText="1"/>
    </xf>
    <xf numFmtId="0" fontId="2" fillId="46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0" fontId="2" fillId="39" borderId="15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vertical="center" wrapText="1"/>
    </xf>
    <xf numFmtId="0" fontId="7" fillId="33" borderId="0" xfId="0" applyFont="1" applyFill="1" applyAlignment="1">
      <alignment vertical="top" wrapText="1"/>
    </xf>
    <xf numFmtId="0" fontId="10" fillId="33" borderId="0" xfId="0" applyFont="1" applyFill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5" fontId="2" fillId="42" borderId="10" xfId="0" applyNumberFormat="1" applyFont="1" applyFill="1" applyBorder="1" applyAlignment="1">
      <alignment horizontal="center" vertical="center" wrapText="1"/>
    </xf>
    <xf numFmtId="0" fontId="2" fillId="38" borderId="10" xfId="0" applyNumberFormat="1" applyFont="1" applyFill="1" applyBorder="1" applyAlignment="1">
      <alignment horizontal="center" vertical="center" wrapText="1"/>
    </xf>
    <xf numFmtId="0" fontId="0" fillId="37" borderId="0" xfId="0" applyFont="1" applyFill="1" applyAlignment="1">
      <alignment vertical="top" wrapText="1"/>
    </xf>
    <xf numFmtId="1" fontId="2" fillId="35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5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41" borderId="10" xfId="0" applyFill="1" applyBorder="1" applyAlignment="1">
      <alignment horizontal="left" vertical="center" wrapText="1"/>
    </xf>
    <xf numFmtId="166" fontId="2" fillId="40" borderId="25" xfId="0" applyNumberFormat="1" applyFont="1" applyFill="1" applyBorder="1" applyAlignment="1">
      <alignment horizontal="center" vertical="center"/>
    </xf>
    <xf numFmtId="165" fontId="2" fillId="40" borderId="13" xfId="0" applyNumberFormat="1" applyFont="1" applyFill="1" applyBorder="1" applyAlignment="1">
      <alignment horizontal="center" vertical="center" wrapText="1"/>
    </xf>
    <xf numFmtId="169" fontId="2" fillId="40" borderId="25" xfId="0" applyNumberFormat="1" applyFont="1" applyFill="1" applyBorder="1" applyAlignment="1">
      <alignment horizontal="center" vertical="center"/>
    </xf>
    <xf numFmtId="3" fontId="2" fillId="39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165" fontId="53" fillId="33" borderId="10" xfId="0" applyNumberFormat="1" applyFont="1" applyFill="1" applyBorder="1" applyAlignment="1">
      <alignment horizontal="center" vertical="center" wrapText="1"/>
    </xf>
    <xf numFmtId="165" fontId="53" fillId="34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65" fontId="51" fillId="0" borderId="10" xfId="0" applyNumberFormat="1" applyFont="1" applyFill="1" applyBorder="1" applyAlignment="1">
      <alignment horizontal="center" vertical="center" wrapText="1"/>
    </xf>
    <xf numFmtId="165" fontId="51" fillId="0" borderId="11" xfId="0" applyNumberFormat="1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165" fontId="51" fillId="0" borderId="15" xfId="0" applyNumberFormat="1" applyFont="1" applyFill="1" applyBorder="1" applyAlignment="1">
      <alignment horizontal="center" vertical="center" wrapText="1"/>
    </xf>
    <xf numFmtId="165" fontId="53" fillId="36" borderId="10" xfId="0" applyNumberFormat="1" applyFont="1" applyFill="1" applyBorder="1" applyAlignment="1">
      <alignment horizontal="center" vertical="center" wrapText="1"/>
    </xf>
    <xf numFmtId="165" fontId="51" fillId="37" borderId="10" xfId="0" applyNumberFormat="1" applyFont="1" applyFill="1" applyBorder="1" applyAlignment="1">
      <alignment horizontal="center" vertical="center" wrapText="1"/>
    </xf>
    <xf numFmtId="165" fontId="51" fillId="38" borderId="10" xfId="0" applyNumberFormat="1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164" fontId="51" fillId="0" borderId="10" xfId="0" applyNumberFormat="1" applyFont="1" applyFill="1" applyBorder="1" applyAlignment="1">
      <alignment horizontal="center" vertical="center" wrapText="1"/>
    </xf>
    <xf numFmtId="165" fontId="51" fillId="39" borderId="10" xfId="0" applyNumberFormat="1" applyFont="1" applyFill="1" applyBorder="1" applyAlignment="1">
      <alignment horizontal="center" vertical="center" wrapText="1"/>
    </xf>
    <xf numFmtId="165" fontId="51" fillId="40" borderId="10" xfId="0" applyNumberFormat="1" applyFont="1" applyFill="1" applyBorder="1" applyAlignment="1">
      <alignment horizontal="center" vertical="center" wrapText="1"/>
    </xf>
    <xf numFmtId="165" fontId="51" fillId="41" borderId="10" xfId="0" applyNumberFormat="1" applyFont="1" applyFill="1" applyBorder="1" applyAlignment="1">
      <alignment horizontal="center" vertical="center" wrapText="1"/>
    </xf>
    <xf numFmtId="164" fontId="51" fillId="0" borderId="13" xfId="0" applyNumberFormat="1" applyFont="1" applyFill="1" applyBorder="1" applyAlignment="1">
      <alignment horizontal="center" vertical="center" wrapText="1"/>
    </xf>
    <xf numFmtId="165" fontId="51" fillId="38" borderId="15" xfId="0" applyNumberFormat="1" applyFont="1" applyFill="1" applyBorder="1" applyAlignment="1">
      <alignment horizontal="center" vertical="center" wrapText="1"/>
    </xf>
    <xf numFmtId="165" fontId="51" fillId="35" borderId="10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3" fontId="51" fillId="40" borderId="10" xfId="53" applyNumberFormat="1" applyFont="1" applyFill="1" applyBorder="1" applyAlignment="1">
      <alignment horizontal="center" vertical="center" wrapText="1"/>
      <protection/>
    </xf>
    <xf numFmtId="3" fontId="51" fillId="0" borderId="10" xfId="53" applyNumberFormat="1" applyFont="1" applyFill="1" applyBorder="1" applyAlignment="1">
      <alignment horizontal="center" vertical="center" wrapText="1"/>
      <protection/>
    </xf>
    <xf numFmtId="165" fontId="51" fillId="0" borderId="10" xfId="53" applyNumberFormat="1" applyFont="1" applyFill="1" applyBorder="1" applyAlignment="1">
      <alignment horizontal="center" vertical="center" wrapText="1"/>
      <protection/>
    </xf>
    <xf numFmtId="165" fontId="51" fillId="39" borderId="10" xfId="53" applyNumberFormat="1" applyFont="1" applyFill="1" applyBorder="1" applyAlignment="1">
      <alignment horizontal="center" vertical="center" wrapText="1"/>
      <protection/>
    </xf>
    <xf numFmtId="1" fontId="51" fillId="0" borderId="10" xfId="0" applyNumberFormat="1" applyFont="1" applyFill="1" applyBorder="1" applyAlignment="1">
      <alignment horizontal="center" vertical="center" wrapText="1"/>
    </xf>
    <xf numFmtId="165" fontId="51" fillId="41" borderId="11" xfId="0" applyNumberFormat="1" applyFont="1" applyFill="1" applyBorder="1" applyAlignment="1">
      <alignment horizontal="center" vertical="center" wrapText="1"/>
    </xf>
    <xf numFmtId="1" fontId="51" fillId="0" borderId="13" xfId="0" applyNumberFormat="1" applyFont="1" applyFill="1" applyBorder="1" applyAlignment="1">
      <alignment horizontal="center" vertical="center"/>
    </xf>
    <xf numFmtId="165" fontId="51" fillId="38" borderId="13" xfId="0" applyNumberFormat="1" applyFont="1" applyFill="1" applyBorder="1" applyAlignment="1">
      <alignment horizontal="center" vertical="center" wrapText="1"/>
    </xf>
    <xf numFmtId="3" fontId="51" fillId="0" borderId="15" xfId="0" applyNumberFormat="1" applyFont="1" applyFill="1" applyBorder="1" applyAlignment="1">
      <alignment horizontal="center" vertical="center" wrapText="1"/>
    </xf>
    <xf numFmtId="165" fontId="51" fillId="41" borderId="10" xfId="0" applyNumberFormat="1" applyFont="1" applyFill="1" applyBorder="1" applyAlignment="1" applyProtection="1">
      <alignment horizontal="center" vertical="center" wrapText="1"/>
      <protection/>
    </xf>
    <xf numFmtId="164" fontId="51" fillId="0" borderId="10" xfId="0" applyNumberFormat="1" applyFont="1" applyFill="1" applyBorder="1" applyAlignment="1">
      <alignment horizontal="center" vertical="center"/>
    </xf>
    <xf numFmtId="165" fontId="51" fillId="39" borderId="12" xfId="0" applyNumberFormat="1" applyFont="1" applyFill="1" applyBorder="1" applyAlignment="1">
      <alignment horizontal="center" vertical="center" wrapText="1"/>
    </xf>
    <xf numFmtId="165" fontId="51" fillId="40" borderId="10" xfId="0" applyNumberFormat="1" applyFont="1" applyFill="1" applyBorder="1" applyAlignment="1">
      <alignment horizontal="center" vertical="center"/>
    </xf>
    <xf numFmtId="1" fontId="51" fillId="0" borderId="10" xfId="0" applyNumberFormat="1" applyFont="1" applyFill="1" applyBorder="1" applyAlignment="1">
      <alignment horizontal="center" vertical="center"/>
    </xf>
    <xf numFmtId="3" fontId="51" fillId="35" borderId="15" xfId="0" applyNumberFormat="1" applyFont="1" applyFill="1" applyBorder="1" applyAlignment="1">
      <alignment horizontal="center" vertical="center" wrapText="1"/>
    </xf>
    <xf numFmtId="3" fontId="51" fillId="35" borderId="10" xfId="0" applyNumberFormat="1" applyFont="1" applyFill="1" applyBorder="1" applyAlignment="1">
      <alignment horizontal="center" vertical="center" wrapText="1"/>
    </xf>
    <xf numFmtId="0" fontId="51" fillId="0" borderId="10" xfId="53" applyFont="1" applyFill="1" applyBorder="1" applyAlignment="1">
      <alignment horizontal="center" vertical="center" wrapText="1"/>
      <protection/>
    </xf>
    <xf numFmtId="164" fontId="51" fillId="40" borderId="10" xfId="0" applyNumberFormat="1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/>
    </xf>
    <xf numFmtId="0" fontId="51" fillId="40" borderId="13" xfId="0" applyFont="1" applyFill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 wrapText="1"/>
    </xf>
    <xf numFmtId="165" fontId="51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165" fontId="2" fillId="47" borderId="10" xfId="0" applyNumberFormat="1" applyFont="1" applyFill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 vertical="center" wrapText="1"/>
    </xf>
    <xf numFmtId="165" fontId="2" fillId="48" borderId="10" xfId="0" applyNumberFormat="1" applyFont="1" applyFill="1" applyBorder="1" applyAlignment="1">
      <alignment horizontal="center" vertical="center" wrapText="1"/>
    </xf>
    <xf numFmtId="164" fontId="2" fillId="48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48" borderId="10" xfId="0" applyFont="1" applyFill="1" applyBorder="1" applyAlignment="1">
      <alignment horizontal="center" vertical="center" wrapText="1"/>
    </xf>
    <xf numFmtId="0" fontId="0" fillId="47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40" borderId="0" xfId="0" applyFont="1" applyFill="1" applyAlignment="1">
      <alignment vertical="center" wrapText="1"/>
    </xf>
    <xf numFmtId="0" fontId="2" fillId="47" borderId="10" xfId="0" applyFont="1" applyFill="1" applyBorder="1" applyAlignment="1">
      <alignment vertical="center" wrapText="1"/>
    </xf>
    <xf numFmtId="0" fontId="2" fillId="49" borderId="10" xfId="0" applyFont="1" applyFill="1" applyBorder="1" applyAlignment="1">
      <alignment horizontal="center" vertical="center" wrapText="1"/>
    </xf>
    <xf numFmtId="165" fontId="51" fillId="47" borderId="10" xfId="0" applyNumberFormat="1" applyFont="1" applyFill="1" applyBorder="1" applyAlignment="1">
      <alignment horizontal="center" vertical="center" wrapText="1"/>
    </xf>
    <xf numFmtId="168" fontId="2" fillId="40" borderId="25" xfId="0" applyNumberFormat="1" applyFont="1" applyFill="1" applyBorder="1" applyAlignment="1">
      <alignment horizontal="center" vertical="center"/>
    </xf>
    <xf numFmtId="165" fontId="51" fillId="49" borderId="10" xfId="0" applyNumberFormat="1" applyFont="1" applyFill="1" applyBorder="1" applyAlignment="1">
      <alignment horizontal="center" vertical="center" wrapText="1"/>
    </xf>
    <xf numFmtId="0" fontId="7" fillId="50" borderId="10" xfId="0" applyFont="1" applyFill="1" applyBorder="1" applyAlignment="1">
      <alignment vertical="center" wrapText="1"/>
    </xf>
    <xf numFmtId="0" fontId="7" fillId="50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168" fontId="53" fillId="50" borderId="10" xfId="0" applyNumberFormat="1" applyFont="1" applyFill="1" applyBorder="1" applyAlignment="1">
      <alignment horizontal="center" vertical="center" wrapText="1"/>
    </xf>
    <xf numFmtId="165" fontId="7" fillId="50" borderId="10" xfId="0" applyNumberFormat="1" applyFont="1" applyFill="1" applyBorder="1" applyAlignment="1">
      <alignment horizontal="center" vertical="center" wrapText="1"/>
    </xf>
    <xf numFmtId="168" fontId="7" fillId="50" borderId="10" xfId="0" applyNumberFormat="1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horizontal="center" vertical="center" wrapText="1"/>
    </xf>
    <xf numFmtId="165" fontId="51" fillId="7" borderId="10" xfId="0" applyNumberFormat="1" applyFont="1" applyFill="1" applyBorder="1" applyAlignment="1">
      <alignment horizontal="center" vertical="center" wrapText="1"/>
    </xf>
    <xf numFmtId="165" fontId="2" fillId="7" borderId="10" xfId="0" applyNumberFormat="1" applyFont="1" applyFill="1" applyBorder="1" applyAlignment="1">
      <alignment horizontal="center" vertical="center" wrapText="1"/>
    </xf>
    <xf numFmtId="165" fontId="53" fillId="50" borderId="10" xfId="0" applyNumberFormat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vertical="center" wrapText="1"/>
    </xf>
    <xf numFmtId="165" fontId="51" fillId="50" borderId="10" xfId="0" applyNumberFormat="1" applyFont="1" applyFill="1" applyBorder="1" applyAlignment="1">
      <alignment horizontal="center" vertical="center" wrapText="1"/>
    </xf>
    <xf numFmtId="165" fontId="2" fillId="50" borderId="10" xfId="0" applyNumberFormat="1" applyFont="1" applyFill="1" applyBorder="1" applyAlignment="1">
      <alignment horizontal="center" vertical="center" wrapText="1"/>
    </xf>
    <xf numFmtId="165" fontId="51" fillId="51" borderId="10" xfId="0" applyNumberFormat="1" applyFont="1" applyFill="1" applyBorder="1" applyAlignment="1">
      <alignment horizontal="center" vertical="center" wrapText="1"/>
    </xf>
    <xf numFmtId="165" fontId="2" fillId="51" borderId="10" xfId="0" applyNumberFormat="1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7" fillId="52" borderId="10" xfId="0" applyFont="1" applyFill="1" applyBorder="1" applyAlignment="1">
      <alignment horizontal="center" vertical="center" wrapText="1"/>
    </xf>
    <xf numFmtId="0" fontId="7" fillId="52" borderId="10" xfId="0" applyFont="1" applyFill="1" applyBorder="1" applyAlignment="1">
      <alignment vertical="center" wrapText="1"/>
    </xf>
    <xf numFmtId="165" fontId="53" fillId="52" borderId="10" xfId="0" applyNumberFormat="1" applyFont="1" applyFill="1" applyBorder="1" applyAlignment="1">
      <alignment horizontal="center" vertical="center" wrapText="1"/>
    </xf>
    <xf numFmtId="165" fontId="7" fillId="52" borderId="10" xfId="0" applyNumberFormat="1" applyFont="1" applyFill="1" applyBorder="1" applyAlignment="1">
      <alignment horizontal="center" vertical="center" wrapText="1"/>
    </xf>
    <xf numFmtId="0" fontId="7" fillId="53" borderId="10" xfId="0" applyFont="1" applyFill="1" applyBorder="1" applyAlignment="1">
      <alignment horizontal="center" vertical="center" wrapText="1"/>
    </xf>
    <xf numFmtId="165" fontId="7" fillId="53" borderId="10" xfId="0" applyNumberFormat="1" applyFont="1" applyFill="1" applyBorder="1" applyAlignment="1">
      <alignment horizontal="center" vertical="center" wrapText="1"/>
    </xf>
    <xf numFmtId="0" fontId="2" fillId="50" borderId="10" xfId="0" applyFont="1" applyFill="1" applyBorder="1" applyAlignment="1">
      <alignment horizontal="center" vertical="center" wrapText="1"/>
    </xf>
    <xf numFmtId="0" fontId="51" fillId="47" borderId="10" xfId="0" applyFont="1" applyFill="1" applyBorder="1" applyAlignment="1">
      <alignment vertical="center" wrapText="1"/>
    </xf>
    <xf numFmtId="168" fontId="2" fillId="41" borderId="25" xfId="0" applyNumberFormat="1" applyFont="1" applyFill="1" applyBorder="1" applyAlignment="1" applyProtection="1">
      <alignment horizontal="center" vertical="center" wrapText="1"/>
      <protection locked="0"/>
    </xf>
    <xf numFmtId="168" fontId="2" fillId="41" borderId="25" xfId="0" applyNumberFormat="1" applyFont="1" applyFill="1" applyBorder="1" applyAlignment="1" applyProtection="1">
      <alignment horizontal="center" vertical="center"/>
      <protection locked="0"/>
    </xf>
    <xf numFmtId="0" fontId="2" fillId="49" borderId="10" xfId="0" applyFont="1" applyFill="1" applyBorder="1" applyAlignment="1">
      <alignment vertical="center" wrapText="1"/>
    </xf>
    <xf numFmtId="0" fontId="2" fillId="50" borderId="10" xfId="0" applyNumberFormat="1" applyFont="1" applyFill="1" applyBorder="1" applyAlignment="1">
      <alignment horizontal="center" vertical="center" wrapText="1"/>
    </xf>
    <xf numFmtId="165" fontId="53" fillId="51" borderId="10" xfId="0" applyNumberFormat="1" applyFont="1" applyFill="1" applyBorder="1" applyAlignment="1">
      <alignment horizontal="center" vertical="center" wrapText="1"/>
    </xf>
    <xf numFmtId="165" fontId="7" fillId="51" borderId="10" xfId="0" applyNumberFormat="1" applyFont="1" applyFill="1" applyBorder="1" applyAlignment="1">
      <alignment horizontal="center" vertical="center" wrapText="1"/>
    </xf>
    <xf numFmtId="0" fontId="7" fillId="51" borderId="10" xfId="0" applyFont="1" applyFill="1" applyBorder="1" applyAlignment="1">
      <alignment horizontal="center" vertical="center" wrapText="1"/>
    </xf>
    <xf numFmtId="165" fontId="7" fillId="7" borderId="10" xfId="0" applyNumberFormat="1" applyFont="1" applyFill="1" applyBorder="1" applyAlignment="1">
      <alignment horizontal="center" vertical="center" wrapText="1"/>
    </xf>
    <xf numFmtId="164" fontId="51" fillId="40" borderId="10" xfId="53" applyNumberFormat="1" applyFont="1" applyFill="1" applyBorder="1" applyAlignment="1">
      <alignment horizontal="center" vertical="center" wrapText="1"/>
      <protection/>
    </xf>
    <xf numFmtId="164" fontId="2" fillId="40" borderId="10" xfId="53" applyNumberFormat="1" applyFont="1" applyFill="1" applyBorder="1" applyAlignment="1">
      <alignment horizontal="center" vertical="center" wrapText="1"/>
      <protection/>
    </xf>
    <xf numFmtId="165" fontId="53" fillId="7" borderId="10" xfId="0" applyNumberFormat="1" applyFont="1" applyFill="1" applyBorder="1" applyAlignment="1">
      <alignment horizontal="center" vertical="center" wrapText="1"/>
    </xf>
    <xf numFmtId="3" fontId="2" fillId="7" borderId="10" xfId="0" applyNumberFormat="1" applyFont="1" applyFill="1" applyBorder="1" applyAlignment="1">
      <alignment horizontal="center" vertical="center" wrapText="1"/>
    </xf>
    <xf numFmtId="3" fontId="2" fillId="50" borderId="10" xfId="0" applyNumberFormat="1" applyFont="1" applyFill="1" applyBorder="1" applyAlignment="1">
      <alignment horizontal="center" vertical="center" wrapText="1"/>
    </xf>
    <xf numFmtId="0" fontId="7" fillId="52" borderId="0" xfId="0" applyFont="1" applyFill="1" applyAlignment="1">
      <alignment vertical="top" wrapText="1"/>
    </xf>
    <xf numFmtId="0" fontId="53" fillId="0" borderId="10" xfId="0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0" fontId="2" fillId="48" borderId="10" xfId="0" applyFont="1" applyFill="1" applyBorder="1" applyAlignment="1">
      <alignment vertical="top" wrapText="1"/>
    </xf>
    <xf numFmtId="0" fontId="51" fillId="47" borderId="10" xfId="0" applyFont="1" applyFill="1" applyBorder="1" applyAlignment="1">
      <alignment horizontal="center" vertical="center" wrapText="1"/>
    </xf>
    <xf numFmtId="165" fontId="2" fillId="49" borderId="10" xfId="0" applyNumberFormat="1" applyFont="1" applyFill="1" applyBorder="1" applyAlignment="1">
      <alignment horizontal="center" vertical="center" wrapText="1"/>
    </xf>
    <xf numFmtId="0" fontId="2" fillId="47" borderId="10" xfId="53" applyFont="1" applyFill="1" applyBorder="1" applyAlignment="1">
      <alignment vertical="center" wrapText="1"/>
      <protection/>
    </xf>
    <xf numFmtId="0" fontId="2" fillId="47" borderId="10" xfId="53" applyFont="1" applyFill="1" applyBorder="1" applyAlignment="1">
      <alignment horizontal="center" vertical="center" wrapText="1"/>
      <protection/>
    </xf>
    <xf numFmtId="165" fontId="7" fillId="0" borderId="0" xfId="0" applyNumberFormat="1" applyFont="1" applyFill="1" applyBorder="1" applyAlignment="1">
      <alignment vertical="top" wrapText="1"/>
    </xf>
    <xf numFmtId="165" fontId="51" fillId="47" borderId="13" xfId="0" applyNumberFormat="1" applyFont="1" applyFill="1" applyBorder="1" applyAlignment="1">
      <alignment horizontal="center" vertical="center" wrapText="1"/>
    </xf>
    <xf numFmtId="165" fontId="2" fillId="47" borderId="13" xfId="0" applyNumberFormat="1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vertical="top" wrapText="1"/>
    </xf>
    <xf numFmtId="0" fontId="54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165" fontId="13" fillId="0" borderId="13" xfId="0" applyNumberFormat="1" applyFont="1" applyFill="1" applyBorder="1" applyAlignment="1">
      <alignment horizontal="center" vertical="center" wrapText="1"/>
    </xf>
    <xf numFmtId="164" fontId="2" fillId="47" borderId="10" xfId="53" applyNumberFormat="1" applyFont="1" applyFill="1" applyBorder="1" applyAlignment="1">
      <alignment horizontal="center" vertical="center" wrapText="1"/>
      <protection/>
    </xf>
    <xf numFmtId="0" fontId="10" fillId="47" borderId="26" xfId="0" applyFont="1" applyFill="1" applyBorder="1" applyAlignment="1">
      <alignment vertical="top" wrapText="1"/>
    </xf>
    <xf numFmtId="0" fontId="2" fillId="49" borderId="13" xfId="0" applyFont="1" applyFill="1" applyBorder="1" applyAlignment="1">
      <alignment horizontal="center" vertical="center" wrapText="1"/>
    </xf>
    <xf numFmtId="0" fontId="10" fillId="47" borderId="27" xfId="0" applyFont="1" applyFill="1" applyBorder="1" applyAlignment="1">
      <alignment vertical="top" wrapText="1"/>
    </xf>
    <xf numFmtId="0" fontId="2" fillId="47" borderId="13" xfId="0" applyFont="1" applyFill="1" applyBorder="1" applyAlignment="1">
      <alignment horizontal="center" vertical="center" wrapText="1"/>
    </xf>
    <xf numFmtId="164" fontId="2" fillId="47" borderId="10" xfId="0" applyNumberFormat="1" applyFont="1" applyFill="1" applyBorder="1" applyAlignment="1">
      <alignment horizontal="center" vertical="center" wrapText="1"/>
    </xf>
    <xf numFmtId="165" fontId="2" fillId="47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53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L682"/>
  <sheetViews>
    <sheetView tabSelected="1" zoomScale="70" zoomScaleNormal="70" zoomScaleSheetLayoutView="100" workbookViewId="0" topLeftCell="A1">
      <selection activeCell="L2" sqref="L2:P2"/>
    </sheetView>
  </sheetViews>
  <sheetFormatPr defaultColWidth="9.33203125" defaultRowHeight="12.75"/>
  <cols>
    <col min="1" max="4" width="3.33203125" style="64" customWidth="1"/>
    <col min="5" max="5" width="6.5" style="64" customWidth="1"/>
    <col min="6" max="7" width="4.5" style="64" customWidth="1"/>
    <col min="8" max="8" width="14.66015625" style="179" customWidth="1"/>
    <col min="9" max="9" width="49.5" style="64" customWidth="1"/>
    <col min="10" max="10" width="13" style="64" customWidth="1"/>
    <col min="11" max="11" width="16.33203125" style="232" customWidth="1"/>
    <col min="12" max="12" width="15.33203125" style="179" customWidth="1"/>
    <col min="13" max="14" width="13.66015625" style="179" customWidth="1"/>
    <col min="15" max="15" width="15" style="179" customWidth="1"/>
    <col min="16" max="16" width="14.66015625" style="180" customWidth="1"/>
    <col min="17" max="17" width="9.33203125" style="3" customWidth="1"/>
    <col min="18" max="18" width="18.33203125" style="3" customWidth="1"/>
    <col min="19" max="62" width="9.33203125" style="3" customWidth="1"/>
    <col min="63" max="16384" width="9.33203125" style="4" customWidth="1"/>
  </cols>
  <sheetData>
    <row r="1" spans="1:16" ht="6" customHeight="1">
      <c r="A1" s="1"/>
      <c r="B1" s="1"/>
      <c r="C1" s="1"/>
      <c r="D1" s="1"/>
      <c r="E1" s="1"/>
      <c r="F1" s="1"/>
      <c r="G1" s="1"/>
      <c r="H1" s="2"/>
      <c r="I1" s="1"/>
      <c r="J1" s="1"/>
      <c r="K1" s="187"/>
      <c r="L1" s="2"/>
      <c r="M1" s="2"/>
      <c r="N1" s="2"/>
      <c r="O1" s="2"/>
      <c r="P1" s="2"/>
    </row>
    <row r="2" spans="1:62" s="10" customFormat="1" ht="134.25" customHeight="1">
      <c r="A2" s="5"/>
      <c r="B2" s="5"/>
      <c r="C2" s="5"/>
      <c r="D2" s="5"/>
      <c r="E2" s="5"/>
      <c r="F2" s="6"/>
      <c r="G2" s="5"/>
      <c r="H2" s="5"/>
      <c r="I2" s="7"/>
      <c r="J2" s="8"/>
      <c r="K2" s="188"/>
      <c r="L2" s="307" t="s">
        <v>476</v>
      </c>
      <c r="M2" s="307"/>
      <c r="N2" s="307"/>
      <c r="O2" s="307"/>
      <c r="P2" s="307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</row>
    <row r="3" spans="1:62" s="10" customFormat="1" ht="46.5" customHeight="1">
      <c r="A3" s="308" t="s">
        <v>70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</row>
    <row r="4" spans="1:62" s="12" customFormat="1" ht="27.75" customHeight="1">
      <c r="A4" s="309" t="s">
        <v>71</v>
      </c>
      <c r="B4" s="309"/>
      <c r="C4" s="309"/>
      <c r="D4" s="309"/>
      <c r="E4" s="309"/>
      <c r="F4" s="309"/>
      <c r="G4" s="309"/>
      <c r="H4" s="309"/>
      <c r="I4" s="309"/>
      <c r="J4" s="309"/>
      <c r="K4" s="310"/>
      <c r="L4" s="309"/>
      <c r="M4" s="309"/>
      <c r="N4" s="309"/>
      <c r="O4" s="309"/>
      <c r="P4" s="309"/>
      <c r="Q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</row>
    <row r="5" spans="1:16" ht="42.75" customHeight="1">
      <c r="A5" s="311" t="s">
        <v>72</v>
      </c>
      <c r="B5" s="311"/>
      <c r="C5" s="311"/>
      <c r="D5" s="311"/>
      <c r="E5" s="311"/>
      <c r="F5" s="311"/>
      <c r="G5" s="311"/>
      <c r="H5" s="312" t="s">
        <v>73</v>
      </c>
      <c r="I5" s="311" t="s">
        <v>74</v>
      </c>
      <c r="J5" s="311" t="s">
        <v>75</v>
      </c>
      <c r="K5" s="313" t="s">
        <v>76</v>
      </c>
      <c r="L5" s="314"/>
      <c r="M5" s="314"/>
      <c r="N5" s="315"/>
      <c r="O5" s="311" t="s">
        <v>77</v>
      </c>
      <c r="P5" s="311"/>
    </row>
    <row r="6" spans="1:16" ht="24.75" customHeight="1">
      <c r="A6" s="319" t="s">
        <v>78</v>
      </c>
      <c r="B6" s="319"/>
      <c r="C6" s="319" t="s">
        <v>79</v>
      </c>
      <c r="D6" s="311" t="s">
        <v>80</v>
      </c>
      <c r="E6" s="311"/>
      <c r="F6" s="311"/>
      <c r="G6" s="311"/>
      <c r="H6" s="312"/>
      <c r="I6" s="311"/>
      <c r="J6" s="311"/>
      <c r="K6" s="320" t="s">
        <v>81</v>
      </c>
      <c r="L6" s="318">
        <v>2015</v>
      </c>
      <c r="M6" s="316">
        <v>2016</v>
      </c>
      <c r="N6" s="316">
        <v>2017</v>
      </c>
      <c r="O6" s="311" t="s">
        <v>82</v>
      </c>
      <c r="P6" s="311" t="s">
        <v>83</v>
      </c>
    </row>
    <row r="7" spans="1:18" ht="113.25" customHeight="1">
      <c r="A7" s="319"/>
      <c r="B7" s="319"/>
      <c r="C7" s="319" t="s">
        <v>84</v>
      </c>
      <c r="D7" s="16" t="s">
        <v>85</v>
      </c>
      <c r="E7" s="16" t="s">
        <v>86</v>
      </c>
      <c r="F7" s="321" t="s">
        <v>87</v>
      </c>
      <c r="G7" s="321"/>
      <c r="H7" s="15" t="s">
        <v>88</v>
      </c>
      <c r="I7" s="311"/>
      <c r="J7" s="311"/>
      <c r="K7" s="320" t="s">
        <v>84</v>
      </c>
      <c r="L7" s="318"/>
      <c r="M7" s="316"/>
      <c r="N7" s="316"/>
      <c r="O7" s="311"/>
      <c r="P7" s="311"/>
      <c r="R7" s="297" t="s">
        <v>472</v>
      </c>
    </row>
    <row r="8" spans="1:18" ht="15.7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89">
        <v>11</v>
      </c>
      <c r="L8" s="13">
        <v>12</v>
      </c>
      <c r="M8" s="286">
        <v>13</v>
      </c>
      <c r="N8" s="13">
        <v>14</v>
      </c>
      <c r="O8" s="286">
        <v>15</v>
      </c>
      <c r="P8" s="13">
        <v>16</v>
      </c>
      <c r="R8" s="298" t="s">
        <v>464</v>
      </c>
    </row>
    <row r="9" spans="1:62" s="21" customFormat="1" ht="25.5">
      <c r="A9" s="17" t="s">
        <v>89</v>
      </c>
      <c r="B9" s="17">
        <v>1</v>
      </c>
      <c r="C9" s="17" t="s">
        <v>90</v>
      </c>
      <c r="D9" s="17" t="s">
        <v>90</v>
      </c>
      <c r="E9" s="17" t="s">
        <v>90</v>
      </c>
      <c r="F9" s="17" t="s">
        <v>90</v>
      </c>
      <c r="G9" s="17" t="s">
        <v>90</v>
      </c>
      <c r="H9" s="17"/>
      <c r="I9" s="18" t="s">
        <v>91</v>
      </c>
      <c r="J9" s="17" t="s">
        <v>92</v>
      </c>
      <c r="K9" s="190">
        <f>K10+K11+K12</f>
        <v>2929147.3</v>
      </c>
      <c r="L9" s="267">
        <f>L10+L11+L12</f>
        <v>2930913.8</v>
      </c>
      <c r="M9" s="19">
        <f>M10+M11+M12</f>
        <v>2361110</v>
      </c>
      <c r="N9" s="19">
        <f>N10+N11+N12</f>
        <v>3302629.7</v>
      </c>
      <c r="O9" s="19">
        <f>O10+O11+O12</f>
        <v>11523800.8</v>
      </c>
      <c r="P9" s="268">
        <v>2017</v>
      </c>
      <c r="Q9" s="20"/>
      <c r="R9" s="299">
        <f aca="true" t="shared" si="0" ref="R9:R23">K9+L9+M9</f>
        <v>8221171.1</v>
      </c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</row>
    <row r="10" spans="1:62" s="21" customFormat="1" ht="15.75">
      <c r="A10" s="22" t="s">
        <v>84</v>
      </c>
      <c r="B10" s="22" t="s">
        <v>84</v>
      </c>
      <c r="C10" s="22" t="s">
        <v>84</v>
      </c>
      <c r="D10" s="22" t="s">
        <v>84</v>
      </c>
      <c r="E10" s="22" t="s">
        <v>84</v>
      </c>
      <c r="F10" s="22" t="s">
        <v>84</v>
      </c>
      <c r="G10" s="22" t="s">
        <v>84</v>
      </c>
      <c r="H10" s="22">
        <v>3</v>
      </c>
      <c r="I10" s="23" t="s">
        <v>93</v>
      </c>
      <c r="J10" s="22" t="s">
        <v>92</v>
      </c>
      <c r="K10" s="191">
        <f>K22+K216+K329+K411+K443+K510+K524</f>
        <v>1054730.5</v>
      </c>
      <c r="L10" s="24">
        <f>L22+L216+L329+L411+L443+L510+L524</f>
        <v>972167.2</v>
      </c>
      <c r="M10" s="24">
        <f>M22+M216+M329+M411+M443+M510+M524</f>
        <v>1255572.6</v>
      </c>
      <c r="N10" s="24">
        <f>N22+N216+N329+N411+N443+N510+N524</f>
        <v>1365043.1</v>
      </c>
      <c r="O10" s="24">
        <f>O22+O216+O329+O411+O443+O510+O524</f>
        <v>4647513.4</v>
      </c>
      <c r="P10" s="22">
        <v>2017</v>
      </c>
      <c r="Q10" s="20"/>
      <c r="R10" s="299">
        <f t="shared" si="0"/>
        <v>3282470.3</v>
      </c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</row>
    <row r="11" spans="1:62" s="21" customFormat="1" ht="15.75">
      <c r="A11" s="22" t="s">
        <v>84</v>
      </c>
      <c r="B11" s="22" t="s">
        <v>84</v>
      </c>
      <c r="C11" s="22" t="s">
        <v>84</v>
      </c>
      <c r="D11" s="22" t="s">
        <v>84</v>
      </c>
      <c r="E11" s="22" t="s">
        <v>84</v>
      </c>
      <c r="F11" s="22" t="s">
        <v>84</v>
      </c>
      <c r="G11" s="22" t="s">
        <v>84</v>
      </c>
      <c r="H11" s="22">
        <v>2</v>
      </c>
      <c r="I11" s="23" t="s">
        <v>94</v>
      </c>
      <c r="J11" s="22" t="s">
        <v>92</v>
      </c>
      <c r="K11" s="191">
        <f>K23+K217+K412+K444+K511</f>
        <v>1872459.4</v>
      </c>
      <c r="L11" s="24">
        <f>L23+L217+L412+L444+L511</f>
        <v>1957200.8</v>
      </c>
      <c r="M11" s="24">
        <f>M23+M217+M412+M444+M511</f>
        <v>1105537.4</v>
      </c>
      <c r="N11" s="24">
        <f>N23+N217+N412+N444+N511</f>
        <v>1937586.6</v>
      </c>
      <c r="O11" s="24">
        <f>O23+O217+O412+O444+O511</f>
        <v>6872784.2</v>
      </c>
      <c r="P11" s="22">
        <v>2017</v>
      </c>
      <c r="Q11" s="20"/>
      <c r="R11" s="299">
        <f t="shared" si="0"/>
        <v>4935197.6</v>
      </c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</row>
    <row r="12" spans="1:62" s="21" customFormat="1" ht="15.75">
      <c r="A12" s="22"/>
      <c r="B12" s="22"/>
      <c r="C12" s="22"/>
      <c r="D12" s="22"/>
      <c r="E12" s="22"/>
      <c r="F12" s="22"/>
      <c r="G12" s="22"/>
      <c r="H12" s="22">
        <v>1</v>
      </c>
      <c r="I12" s="23" t="s">
        <v>95</v>
      </c>
      <c r="J12" s="22" t="s">
        <v>92</v>
      </c>
      <c r="K12" s="191">
        <f>K413</f>
        <v>1957.4</v>
      </c>
      <c r="L12" s="24">
        <f>L413</f>
        <v>1545.8</v>
      </c>
      <c r="M12" s="24">
        <f>M413</f>
        <v>0</v>
      </c>
      <c r="N12" s="24">
        <f>N413</f>
        <v>0</v>
      </c>
      <c r="O12" s="24">
        <f>O413</f>
        <v>3503.2</v>
      </c>
      <c r="P12" s="22">
        <v>2014</v>
      </c>
      <c r="Q12" s="20"/>
      <c r="R12" s="299">
        <f t="shared" si="0"/>
        <v>3503.2</v>
      </c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</row>
    <row r="13" spans="1:18" ht="57" customHeight="1">
      <c r="A13" s="14" t="s">
        <v>89</v>
      </c>
      <c r="B13" s="14">
        <v>1</v>
      </c>
      <c r="C13" s="14" t="s">
        <v>90</v>
      </c>
      <c r="D13" s="14" t="s">
        <v>96</v>
      </c>
      <c r="E13" s="14" t="s">
        <v>90</v>
      </c>
      <c r="F13" s="14" t="s">
        <v>90</v>
      </c>
      <c r="G13" s="14" t="s">
        <v>90</v>
      </c>
      <c r="H13" s="14"/>
      <c r="I13" s="25" t="s">
        <v>97</v>
      </c>
      <c r="J13" s="14" t="s">
        <v>84</v>
      </c>
      <c r="K13" s="192" t="s">
        <v>84</v>
      </c>
      <c r="L13" s="14" t="s">
        <v>84</v>
      </c>
      <c r="M13" s="14" t="s">
        <v>84</v>
      </c>
      <c r="N13" s="26"/>
      <c r="O13" s="14" t="s">
        <v>84</v>
      </c>
      <c r="P13" s="14" t="s">
        <v>84</v>
      </c>
      <c r="R13" s="299"/>
    </row>
    <row r="14" spans="1:18" ht="38.25">
      <c r="A14" s="14" t="s">
        <v>89</v>
      </c>
      <c r="B14" s="14">
        <v>1</v>
      </c>
      <c r="C14" s="14" t="s">
        <v>90</v>
      </c>
      <c r="D14" s="14" t="s">
        <v>96</v>
      </c>
      <c r="E14" s="14" t="s">
        <v>90</v>
      </c>
      <c r="F14" s="14" t="s">
        <v>90</v>
      </c>
      <c r="G14" s="14" t="s">
        <v>90</v>
      </c>
      <c r="H14" s="14"/>
      <c r="I14" s="27" t="s">
        <v>98</v>
      </c>
      <c r="J14" s="14" t="s">
        <v>99</v>
      </c>
      <c r="K14" s="193">
        <v>100</v>
      </c>
      <c r="L14" s="28">
        <v>100</v>
      </c>
      <c r="M14" s="28">
        <v>100</v>
      </c>
      <c r="N14" s="29">
        <v>100</v>
      </c>
      <c r="O14" s="28">
        <v>100</v>
      </c>
      <c r="P14" s="14">
        <v>2017</v>
      </c>
      <c r="R14" s="299"/>
    </row>
    <row r="15" spans="1:18" ht="25.5">
      <c r="A15" s="14" t="s">
        <v>89</v>
      </c>
      <c r="B15" s="14">
        <v>1</v>
      </c>
      <c r="C15" s="14" t="s">
        <v>90</v>
      </c>
      <c r="D15" s="14" t="s">
        <v>96</v>
      </c>
      <c r="E15" s="14" t="s">
        <v>90</v>
      </c>
      <c r="F15" s="14" t="s">
        <v>90</v>
      </c>
      <c r="G15" s="14" t="s">
        <v>90</v>
      </c>
      <c r="H15" s="14"/>
      <c r="I15" s="27" t="s">
        <v>100</v>
      </c>
      <c r="J15" s="14" t="s">
        <v>99</v>
      </c>
      <c r="K15" s="193">
        <v>93.4</v>
      </c>
      <c r="L15" s="28">
        <v>93.5</v>
      </c>
      <c r="M15" s="28">
        <v>93.6</v>
      </c>
      <c r="N15" s="29">
        <v>93.7</v>
      </c>
      <c r="O15" s="28">
        <v>93.7</v>
      </c>
      <c r="P15" s="14">
        <v>2017</v>
      </c>
      <c r="R15" s="299"/>
    </row>
    <row r="16" spans="1:18" ht="48.75" customHeight="1">
      <c r="A16" s="14" t="s">
        <v>89</v>
      </c>
      <c r="B16" s="14">
        <v>1</v>
      </c>
      <c r="C16" s="14" t="s">
        <v>90</v>
      </c>
      <c r="D16" s="14" t="s">
        <v>96</v>
      </c>
      <c r="E16" s="14" t="s">
        <v>90</v>
      </c>
      <c r="F16" s="14" t="s">
        <v>90</v>
      </c>
      <c r="G16" s="14" t="s">
        <v>90</v>
      </c>
      <c r="H16" s="14"/>
      <c r="I16" s="27" t="s">
        <v>101</v>
      </c>
      <c r="J16" s="14" t="s">
        <v>99</v>
      </c>
      <c r="K16" s="193">
        <v>63</v>
      </c>
      <c r="L16" s="28">
        <v>64</v>
      </c>
      <c r="M16" s="28">
        <v>65</v>
      </c>
      <c r="N16" s="29">
        <v>67</v>
      </c>
      <c r="O16" s="28">
        <v>67</v>
      </c>
      <c r="P16" s="14">
        <v>2017</v>
      </c>
      <c r="R16" s="299"/>
    </row>
    <row r="17" spans="1:18" ht="63.75">
      <c r="A17" s="14" t="s">
        <v>89</v>
      </c>
      <c r="B17" s="14">
        <v>1</v>
      </c>
      <c r="C17" s="14" t="s">
        <v>90</v>
      </c>
      <c r="D17" s="14" t="s">
        <v>96</v>
      </c>
      <c r="E17" s="14" t="s">
        <v>90</v>
      </c>
      <c r="F17" s="14" t="s">
        <v>90</v>
      </c>
      <c r="G17" s="14" t="s">
        <v>90</v>
      </c>
      <c r="H17" s="14"/>
      <c r="I17" s="30" t="s">
        <v>102</v>
      </c>
      <c r="J17" s="14" t="s">
        <v>99</v>
      </c>
      <c r="K17" s="194">
        <v>75</v>
      </c>
      <c r="L17" s="31">
        <v>85</v>
      </c>
      <c r="M17" s="31">
        <v>95</v>
      </c>
      <c r="N17" s="32">
        <v>96</v>
      </c>
      <c r="O17" s="31">
        <v>96</v>
      </c>
      <c r="P17" s="14">
        <v>2017</v>
      </c>
      <c r="R17" s="299"/>
    </row>
    <row r="18" spans="1:18" ht="76.5">
      <c r="A18" s="14" t="s">
        <v>89</v>
      </c>
      <c r="B18" s="14">
        <v>1</v>
      </c>
      <c r="C18" s="14" t="s">
        <v>90</v>
      </c>
      <c r="D18" s="14" t="s">
        <v>96</v>
      </c>
      <c r="E18" s="14" t="s">
        <v>90</v>
      </c>
      <c r="F18" s="14" t="s">
        <v>90</v>
      </c>
      <c r="G18" s="14" t="s">
        <v>90</v>
      </c>
      <c r="H18" s="14"/>
      <c r="I18" s="30" t="s">
        <v>103</v>
      </c>
      <c r="J18" s="33" t="s">
        <v>99</v>
      </c>
      <c r="K18" s="195">
        <v>13.8</v>
      </c>
      <c r="L18" s="34">
        <v>17.2</v>
      </c>
      <c r="M18" s="34">
        <v>27.6</v>
      </c>
      <c r="N18" s="34">
        <v>44.8</v>
      </c>
      <c r="O18" s="35">
        <v>44.8</v>
      </c>
      <c r="P18" s="36">
        <v>2017</v>
      </c>
      <c r="R18" s="299"/>
    </row>
    <row r="19" spans="1:18" ht="76.5">
      <c r="A19" s="14" t="s">
        <v>89</v>
      </c>
      <c r="B19" s="14">
        <v>1</v>
      </c>
      <c r="C19" s="14" t="s">
        <v>90</v>
      </c>
      <c r="D19" s="14" t="s">
        <v>96</v>
      </c>
      <c r="E19" s="14" t="s">
        <v>90</v>
      </c>
      <c r="F19" s="14" t="s">
        <v>90</v>
      </c>
      <c r="G19" s="14" t="s">
        <v>90</v>
      </c>
      <c r="H19" s="14"/>
      <c r="I19" s="30" t="s">
        <v>104</v>
      </c>
      <c r="J19" s="14" t="s">
        <v>99</v>
      </c>
      <c r="K19" s="196">
        <v>95</v>
      </c>
      <c r="L19" s="37">
        <v>96</v>
      </c>
      <c r="M19" s="37">
        <v>98</v>
      </c>
      <c r="N19" s="38">
        <v>99</v>
      </c>
      <c r="O19" s="37">
        <v>99</v>
      </c>
      <c r="P19" s="14">
        <v>2017</v>
      </c>
      <c r="R19" s="299"/>
    </row>
    <row r="20" spans="1:18" ht="51">
      <c r="A20" s="14" t="s">
        <v>89</v>
      </c>
      <c r="B20" s="14">
        <v>1</v>
      </c>
      <c r="C20" s="14" t="s">
        <v>90</v>
      </c>
      <c r="D20" s="14" t="s">
        <v>96</v>
      </c>
      <c r="E20" s="14" t="s">
        <v>90</v>
      </c>
      <c r="F20" s="14" t="s">
        <v>90</v>
      </c>
      <c r="G20" s="14" t="s">
        <v>90</v>
      </c>
      <c r="H20" s="14"/>
      <c r="I20" s="30" t="s">
        <v>105</v>
      </c>
      <c r="J20" s="14" t="s">
        <v>99</v>
      </c>
      <c r="K20" s="193">
        <v>100</v>
      </c>
      <c r="L20" s="28">
        <v>100</v>
      </c>
      <c r="M20" s="28">
        <v>100</v>
      </c>
      <c r="N20" s="29">
        <v>100</v>
      </c>
      <c r="O20" s="28">
        <v>100</v>
      </c>
      <c r="P20" s="14">
        <v>2017</v>
      </c>
      <c r="R20" s="299"/>
    </row>
    <row r="21" spans="1:62" s="21" customFormat="1" ht="42.75" customHeight="1">
      <c r="A21" s="264" t="s">
        <v>89</v>
      </c>
      <c r="B21" s="264">
        <v>1</v>
      </c>
      <c r="C21" s="264" t="s">
        <v>96</v>
      </c>
      <c r="D21" s="264" t="s">
        <v>90</v>
      </c>
      <c r="E21" s="264" t="s">
        <v>90</v>
      </c>
      <c r="F21" s="264" t="s">
        <v>90</v>
      </c>
      <c r="G21" s="264" t="s">
        <v>90</v>
      </c>
      <c r="H21" s="264"/>
      <c r="I21" s="265" t="s">
        <v>106</v>
      </c>
      <c r="J21" s="264" t="s">
        <v>92</v>
      </c>
      <c r="K21" s="266">
        <f>K22+K23</f>
        <v>2735849.3</v>
      </c>
      <c r="L21" s="267">
        <f>L22+L23</f>
        <v>2732156.3</v>
      </c>
      <c r="M21" s="267">
        <f>M22+M23</f>
        <v>2057603</v>
      </c>
      <c r="N21" s="267">
        <f>N22+N23</f>
        <v>2966595.5</v>
      </c>
      <c r="O21" s="267">
        <f>O22+O23</f>
        <v>10492204.1</v>
      </c>
      <c r="P21" s="264">
        <v>2017</v>
      </c>
      <c r="Q21" s="20"/>
      <c r="R21" s="299">
        <f t="shared" si="0"/>
        <v>7525608.6</v>
      </c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</row>
    <row r="22" spans="1:18" ht="15.75">
      <c r="A22" s="13" t="s">
        <v>84</v>
      </c>
      <c r="B22" s="13" t="s">
        <v>84</v>
      </c>
      <c r="C22" s="13" t="s">
        <v>84</v>
      </c>
      <c r="D22" s="13" t="s">
        <v>84</v>
      </c>
      <c r="E22" s="13" t="s">
        <v>84</v>
      </c>
      <c r="F22" s="13" t="s">
        <v>84</v>
      </c>
      <c r="G22" s="13" t="s">
        <v>84</v>
      </c>
      <c r="H22" s="13">
        <v>3</v>
      </c>
      <c r="I22" s="39" t="s">
        <v>93</v>
      </c>
      <c r="J22" s="14" t="s">
        <v>92</v>
      </c>
      <c r="K22" s="193">
        <f aca="true" t="shared" si="1" ref="K22:O23">K25+K61+K85+K98+K117+K146+K176+K195+K207</f>
        <v>873308.6</v>
      </c>
      <c r="L22" s="28">
        <f t="shared" si="1"/>
        <v>777101.4</v>
      </c>
      <c r="M22" s="28">
        <f t="shared" si="1"/>
        <v>952066.1</v>
      </c>
      <c r="N22" s="28">
        <f t="shared" si="1"/>
        <v>1029009.7</v>
      </c>
      <c r="O22" s="28">
        <f t="shared" si="1"/>
        <v>3631485.8</v>
      </c>
      <c r="P22" s="14">
        <v>2017</v>
      </c>
      <c r="R22" s="299">
        <f t="shared" si="0"/>
        <v>2602476.1</v>
      </c>
    </row>
    <row r="23" spans="1:18" ht="15.75">
      <c r="A23" s="13" t="s">
        <v>84</v>
      </c>
      <c r="B23" s="13" t="s">
        <v>84</v>
      </c>
      <c r="C23" s="13" t="s">
        <v>84</v>
      </c>
      <c r="D23" s="13" t="s">
        <v>84</v>
      </c>
      <c r="E23" s="13" t="s">
        <v>84</v>
      </c>
      <c r="F23" s="13" t="s">
        <v>84</v>
      </c>
      <c r="G23" s="13" t="s">
        <v>84</v>
      </c>
      <c r="H23" s="41">
        <v>2</v>
      </c>
      <c r="I23" s="39" t="s">
        <v>94</v>
      </c>
      <c r="J23" s="14" t="s">
        <v>92</v>
      </c>
      <c r="K23" s="193">
        <f t="shared" si="1"/>
        <v>1862540.7</v>
      </c>
      <c r="L23" s="28">
        <f t="shared" si="1"/>
        <v>1955054.9</v>
      </c>
      <c r="M23" s="28">
        <f t="shared" si="1"/>
        <v>1105536.9</v>
      </c>
      <c r="N23" s="28">
        <f t="shared" si="1"/>
        <v>1937585.8</v>
      </c>
      <c r="O23" s="28">
        <f t="shared" si="1"/>
        <v>6860718.3</v>
      </c>
      <c r="P23" s="14">
        <v>2017</v>
      </c>
      <c r="R23" s="299">
        <f t="shared" si="0"/>
        <v>4923132.5</v>
      </c>
    </row>
    <row r="24" spans="1:62" s="21" customFormat="1" ht="25.5">
      <c r="A24" s="248" t="s">
        <v>89</v>
      </c>
      <c r="B24" s="248">
        <v>1</v>
      </c>
      <c r="C24" s="248" t="s">
        <v>96</v>
      </c>
      <c r="D24" s="248" t="s">
        <v>96</v>
      </c>
      <c r="E24" s="248" t="s">
        <v>96</v>
      </c>
      <c r="F24" s="248" t="s">
        <v>90</v>
      </c>
      <c r="G24" s="248" t="s">
        <v>90</v>
      </c>
      <c r="H24" s="263"/>
      <c r="I24" s="247" t="s">
        <v>107</v>
      </c>
      <c r="J24" s="248" t="s">
        <v>92</v>
      </c>
      <c r="K24" s="257">
        <f>K26+K25</f>
        <v>1283694.6</v>
      </c>
      <c r="L24" s="251">
        <f>L26+L25</f>
        <v>1282783.5</v>
      </c>
      <c r="M24" s="251">
        <f>M26+M25</f>
        <v>913237</v>
      </c>
      <c r="N24" s="251">
        <f>N26+N25</f>
        <v>1317238.7</v>
      </c>
      <c r="O24" s="251">
        <f>O26+O25</f>
        <v>4796953.8</v>
      </c>
      <c r="P24" s="248">
        <v>2017</v>
      </c>
      <c r="Q24" s="20"/>
      <c r="R24" s="299">
        <f>K24+L24+M24</f>
        <v>3479715.1</v>
      </c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</row>
    <row r="25" spans="1:62" s="49" customFormat="1" ht="15.75">
      <c r="A25" s="248" t="s">
        <v>89</v>
      </c>
      <c r="B25" s="248">
        <v>1</v>
      </c>
      <c r="C25" s="249" t="s">
        <v>96</v>
      </c>
      <c r="D25" s="249" t="s">
        <v>96</v>
      </c>
      <c r="E25" s="249" t="s">
        <v>96</v>
      </c>
      <c r="F25" s="249" t="s">
        <v>90</v>
      </c>
      <c r="G25" s="249" t="s">
        <v>90</v>
      </c>
      <c r="H25" s="249">
        <v>3</v>
      </c>
      <c r="I25" s="253" t="s">
        <v>93</v>
      </c>
      <c r="J25" s="254" t="s">
        <v>92</v>
      </c>
      <c r="K25" s="255">
        <f>K32+K35+K37+K47+K50+K52+K56+K58</f>
        <v>361398.2</v>
      </c>
      <c r="L25" s="255">
        <f>L32+L35+L37+L47+L50+L52+L56+L58</f>
        <v>312506.4</v>
      </c>
      <c r="M25" s="255">
        <f>M32+M35+M37+M47+M50+M52+M56+M58</f>
        <v>367879.9</v>
      </c>
      <c r="N25" s="255">
        <f>N32+N35+N37+N47+N50+N52+N56+N58</f>
        <v>378064.4</v>
      </c>
      <c r="O25" s="255">
        <f>O32+O35+O37+O47+O50+O52+O56+O58</f>
        <v>1419848.9</v>
      </c>
      <c r="P25" s="254">
        <v>2017</v>
      </c>
      <c r="Q25" s="3"/>
      <c r="R25" s="299">
        <f>K25+L25+M25</f>
        <v>1041784.5</v>
      </c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</row>
    <row r="26" spans="1:18" ht="15.75">
      <c r="A26" s="248" t="s">
        <v>89</v>
      </c>
      <c r="B26" s="248">
        <v>1</v>
      </c>
      <c r="C26" s="249" t="s">
        <v>96</v>
      </c>
      <c r="D26" s="249" t="s">
        <v>96</v>
      </c>
      <c r="E26" s="249" t="s">
        <v>96</v>
      </c>
      <c r="F26" s="249" t="s">
        <v>90</v>
      </c>
      <c r="G26" s="249" t="s">
        <v>90</v>
      </c>
      <c r="H26" s="249">
        <v>2</v>
      </c>
      <c r="I26" s="253" t="s">
        <v>94</v>
      </c>
      <c r="J26" s="254" t="s">
        <v>92</v>
      </c>
      <c r="K26" s="255">
        <f>K43+K39+K54</f>
        <v>922296.4</v>
      </c>
      <c r="L26" s="256">
        <f>L39+L41+L43+L45+L54</f>
        <v>970277.1</v>
      </c>
      <c r="M26" s="256">
        <f>M39+M41+M43+M45+M54</f>
        <v>545357.1</v>
      </c>
      <c r="N26" s="256">
        <f>N39+N41+N43+N45+N54</f>
        <v>939174.3</v>
      </c>
      <c r="O26" s="256">
        <f>O39+O41+O43+O45+O54</f>
        <v>3377104.9</v>
      </c>
      <c r="P26" s="254">
        <v>2017</v>
      </c>
      <c r="R26" s="299">
        <f>K26+L26+M26</f>
        <v>2437930.6</v>
      </c>
    </row>
    <row r="27" spans="1:18" ht="25.5">
      <c r="A27" s="14" t="s">
        <v>89</v>
      </c>
      <c r="B27" s="14">
        <v>1</v>
      </c>
      <c r="C27" s="14" t="s">
        <v>96</v>
      </c>
      <c r="D27" s="14" t="s">
        <v>96</v>
      </c>
      <c r="E27" s="14" t="s">
        <v>96</v>
      </c>
      <c r="F27" s="14" t="s">
        <v>90</v>
      </c>
      <c r="G27" s="14" t="s">
        <v>90</v>
      </c>
      <c r="H27" s="14"/>
      <c r="I27" s="30" t="s">
        <v>108</v>
      </c>
      <c r="J27" s="14" t="s">
        <v>99</v>
      </c>
      <c r="K27" s="193">
        <v>22</v>
      </c>
      <c r="L27" s="28">
        <v>23</v>
      </c>
      <c r="M27" s="28">
        <v>24</v>
      </c>
      <c r="N27" s="28">
        <v>25</v>
      </c>
      <c r="O27" s="28">
        <v>25</v>
      </c>
      <c r="P27" s="14">
        <v>2017</v>
      </c>
      <c r="R27" s="299"/>
    </row>
    <row r="28" spans="1:18" ht="63.75">
      <c r="A28" s="14" t="s">
        <v>89</v>
      </c>
      <c r="B28" s="14">
        <v>1</v>
      </c>
      <c r="C28" s="14" t="s">
        <v>96</v>
      </c>
      <c r="D28" s="14" t="s">
        <v>96</v>
      </c>
      <c r="E28" s="14" t="s">
        <v>96</v>
      </c>
      <c r="F28" s="14" t="s">
        <v>90</v>
      </c>
      <c r="G28" s="14" t="s">
        <v>90</v>
      </c>
      <c r="H28" s="14"/>
      <c r="I28" s="30" t="s">
        <v>109</v>
      </c>
      <c r="J28" s="14" t="s">
        <v>99</v>
      </c>
      <c r="K28" s="193">
        <v>5</v>
      </c>
      <c r="L28" s="28">
        <v>30</v>
      </c>
      <c r="M28" s="28">
        <v>60</v>
      </c>
      <c r="N28" s="28">
        <v>100</v>
      </c>
      <c r="O28" s="28">
        <v>100</v>
      </c>
      <c r="P28" s="14">
        <v>2017</v>
      </c>
      <c r="R28" s="299"/>
    </row>
    <row r="29" spans="1:18" ht="76.5">
      <c r="A29" s="14" t="s">
        <v>89</v>
      </c>
      <c r="B29" s="14">
        <v>1</v>
      </c>
      <c r="C29" s="14" t="s">
        <v>96</v>
      </c>
      <c r="D29" s="14" t="s">
        <v>96</v>
      </c>
      <c r="E29" s="14" t="s">
        <v>96</v>
      </c>
      <c r="F29" s="14" t="s">
        <v>90</v>
      </c>
      <c r="G29" s="14" t="s">
        <v>90</v>
      </c>
      <c r="H29" s="14"/>
      <c r="I29" s="30" t="s">
        <v>458</v>
      </c>
      <c r="J29" s="14" t="s">
        <v>99</v>
      </c>
      <c r="K29" s="193">
        <v>100</v>
      </c>
      <c r="L29" s="28">
        <v>100</v>
      </c>
      <c r="M29" s="28">
        <v>100</v>
      </c>
      <c r="N29" s="28">
        <v>100</v>
      </c>
      <c r="O29" s="28">
        <v>100</v>
      </c>
      <c r="P29" s="14">
        <v>2017</v>
      </c>
      <c r="R29" s="299"/>
    </row>
    <row r="30" spans="1:18" ht="51">
      <c r="A30" s="50" t="s">
        <v>89</v>
      </c>
      <c r="B30" s="50">
        <v>1</v>
      </c>
      <c r="C30" s="50" t="s">
        <v>96</v>
      </c>
      <c r="D30" s="50" t="s">
        <v>96</v>
      </c>
      <c r="E30" s="50" t="s">
        <v>96</v>
      </c>
      <c r="F30" s="50" t="s">
        <v>90</v>
      </c>
      <c r="G30" s="50" t="s">
        <v>96</v>
      </c>
      <c r="H30" s="51"/>
      <c r="I30" s="52" t="s">
        <v>110</v>
      </c>
      <c r="J30" s="50" t="s">
        <v>111</v>
      </c>
      <c r="K30" s="199" t="s">
        <v>112</v>
      </c>
      <c r="L30" s="53" t="s">
        <v>112</v>
      </c>
      <c r="M30" s="53" t="s">
        <v>112</v>
      </c>
      <c r="N30" s="54" t="s">
        <v>112</v>
      </c>
      <c r="O30" s="53" t="s">
        <v>112</v>
      </c>
      <c r="P30" s="50">
        <v>2017</v>
      </c>
      <c r="R30" s="299"/>
    </row>
    <row r="31" spans="1:18" ht="51">
      <c r="A31" s="14" t="s">
        <v>89</v>
      </c>
      <c r="B31" s="14">
        <v>1</v>
      </c>
      <c r="C31" s="14" t="s">
        <v>96</v>
      </c>
      <c r="D31" s="14" t="s">
        <v>96</v>
      </c>
      <c r="E31" s="14" t="s">
        <v>96</v>
      </c>
      <c r="F31" s="14" t="s">
        <v>90</v>
      </c>
      <c r="G31" s="14" t="s">
        <v>96</v>
      </c>
      <c r="H31" s="14"/>
      <c r="I31" s="30" t="s">
        <v>113</v>
      </c>
      <c r="J31" s="14" t="s">
        <v>99</v>
      </c>
      <c r="K31" s="193">
        <v>100</v>
      </c>
      <c r="L31" s="28">
        <v>100</v>
      </c>
      <c r="M31" s="28">
        <v>100</v>
      </c>
      <c r="N31" s="28">
        <v>100</v>
      </c>
      <c r="O31" s="28">
        <v>100</v>
      </c>
      <c r="P31" s="14">
        <v>2017</v>
      </c>
      <c r="R31" s="299"/>
    </row>
    <row r="32" spans="1:18" ht="36" customHeight="1">
      <c r="A32" s="50" t="s">
        <v>89</v>
      </c>
      <c r="B32" s="50">
        <v>1</v>
      </c>
      <c r="C32" s="50" t="s">
        <v>96</v>
      </c>
      <c r="D32" s="50" t="s">
        <v>96</v>
      </c>
      <c r="E32" s="50" t="s">
        <v>96</v>
      </c>
      <c r="F32" s="50" t="s">
        <v>90</v>
      </c>
      <c r="G32" s="50" t="s">
        <v>114</v>
      </c>
      <c r="H32" s="51">
        <v>3</v>
      </c>
      <c r="I32" s="55" t="s">
        <v>115</v>
      </c>
      <c r="J32" s="50" t="s">
        <v>92</v>
      </c>
      <c r="K32" s="246">
        <v>342564.6</v>
      </c>
      <c r="L32" s="290">
        <v>289884</v>
      </c>
      <c r="M32" s="54">
        <v>341878.5</v>
      </c>
      <c r="N32" s="54">
        <f>352045.3-735+62.5-293</f>
        <v>351079.8</v>
      </c>
      <c r="O32" s="53">
        <f>K32+L32+M32+N32</f>
        <v>1325406.9</v>
      </c>
      <c r="P32" s="50">
        <v>2017</v>
      </c>
      <c r="R32" s="299">
        <f>K32+L32+M32</f>
        <v>974327.1</v>
      </c>
    </row>
    <row r="33" spans="1:18" ht="51">
      <c r="A33" s="14" t="s">
        <v>89</v>
      </c>
      <c r="B33" s="14">
        <v>1</v>
      </c>
      <c r="C33" s="14" t="s">
        <v>96</v>
      </c>
      <c r="D33" s="14" t="s">
        <v>96</v>
      </c>
      <c r="E33" s="14" t="s">
        <v>96</v>
      </c>
      <c r="F33" s="14" t="s">
        <v>90</v>
      </c>
      <c r="G33" s="14">
        <v>2</v>
      </c>
      <c r="H33" s="14"/>
      <c r="I33" s="30" t="s">
        <v>116</v>
      </c>
      <c r="J33" s="14" t="s">
        <v>117</v>
      </c>
      <c r="K33" s="200">
        <v>10300</v>
      </c>
      <c r="L33" s="40">
        <v>10410</v>
      </c>
      <c r="M33" s="40">
        <v>10454</v>
      </c>
      <c r="N33" s="40">
        <v>10454</v>
      </c>
      <c r="O33" s="40">
        <f>K33+L33+M33+N33</f>
        <v>41618</v>
      </c>
      <c r="P33" s="14">
        <v>2017</v>
      </c>
      <c r="R33" s="299"/>
    </row>
    <row r="34" spans="1:18" ht="63.75">
      <c r="A34" s="14" t="s">
        <v>89</v>
      </c>
      <c r="B34" s="14">
        <v>1</v>
      </c>
      <c r="C34" s="14" t="s">
        <v>96</v>
      </c>
      <c r="D34" s="14" t="s">
        <v>96</v>
      </c>
      <c r="E34" s="14">
        <v>1</v>
      </c>
      <c r="F34" s="14" t="s">
        <v>90</v>
      </c>
      <c r="G34" s="14">
        <v>2</v>
      </c>
      <c r="H34" s="14"/>
      <c r="I34" s="30" t="s">
        <v>118</v>
      </c>
      <c r="J34" s="14" t="s">
        <v>99</v>
      </c>
      <c r="K34" s="201">
        <f>K32/K10*100</f>
        <v>32.5</v>
      </c>
      <c r="L34" s="56">
        <f>L32/L10*100</f>
        <v>29.8</v>
      </c>
      <c r="M34" s="56">
        <f>M32/M10*100</f>
        <v>27.2</v>
      </c>
      <c r="N34" s="56">
        <f>N32/N10*100</f>
        <v>25.7</v>
      </c>
      <c r="O34" s="56">
        <f>O32/O10*100</f>
        <v>28.5</v>
      </c>
      <c r="P34" s="14">
        <v>2017</v>
      </c>
      <c r="R34" s="299"/>
    </row>
    <row r="35" spans="1:18" ht="38.25">
      <c r="A35" s="50" t="s">
        <v>89</v>
      </c>
      <c r="B35" s="50">
        <v>1</v>
      </c>
      <c r="C35" s="50" t="s">
        <v>96</v>
      </c>
      <c r="D35" s="50" t="s">
        <v>96</v>
      </c>
      <c r="E35" s="50" t="s">
        <v>96</v>
      </c>
      <c r="F35" s="50" t="s">
        <v>90</v>
      </c>
      <c r="G35" s="50" t="s">
        <v>119</v>
      </c>
      <c r="H35" s="51">
        <v>3</v>
      </c>
      <c r="I35" s="52" t="s">
        <v>120</v>
      </c>
      <c r="J35" s="50" t="s">
        <v>92</v>
      </c>
      <c r="K35" s="246">
        <v>10</v>
      </c>
      <c r="L35" s="54">
        <v>332</v>
      </c>
      <c r="M35" s="54">
        <v>650</v>
      </c>
      <c r="N35" s="54">
        <v>400</v>
      </c>
      <c r="O35" s="54">
        <f>K35+L35+M35+N35</f>
        <v>1392</v>
      </c>
      <c r="P35" s="51">
        <v>2017</v>
      </c>
      <c r="R35" s="299">
        <f>K35+L35+M35</f>
        <v>992</v>
      </c>
    </row>
    <row r="36" spans="1:18" ht="51">
      <c r="A36" s="14" t="s">
        <v>89</v>
      </c>
      <c r="B36" s="14">
        <v>1</v>
      </c>
      <c r="C36" s="14" t="s">
        <v>96</v>
      </c>
      <c r="D36" s="14" t="s">
        <v>96</v>
      </c>
      <c r="E36" s="14" t="s">
        <v>96</v>
      </c>
      <c r="F36" s="14" t="s">
        <v>90</v>
      </c>
      <c r="G36" s="14" t="s">
        <v>119</v>
      </c>
      <c r="H36" s="14"/>
      <c r="I36" s="30" t="s">
        <v>121</v>
      </c>
      <c r="J36" s="14" t="s">
        <v>99</v>
      </c>
      <c r="K36" s="193">
        <v>3</v>
      </c>
      <c r="L36" s="28">
        <v>6</v>
      </c>
      <c r="M36" s="28">
        <v>21</v>
      </c>
      <c r="N36" s="28">
        <v>12</v>
      </c>
      <c r="O36" s="28">
        <f>(K36+L36+M36+N36)/4</f>
        <v>10.5</v>
      </c>
      <c r="P36" s="14">
        <v>2017</v>
      </c>
      <c r="R36" s="299"/>
    </row>
    <row r="37" spans="1:18" ht="75.75" customHeight="1">
      <c r="A37" s="50" t="s">
        <v>89</v>
      </c>
      <c r="B37" s="50">
        <v>1</v>
      </c>
      <c r="C37" s="50" t="s">
        <v>96</v>
      </c>
      <c r="D37" s="50" t="s">
        <v>96</v>
      </c>
      <c r="E37" s="50" t="s">
        <v>96</v>
      </c>
      <c r="F37" s="50" t="s">
        <v>90</v>
      </c>
      <c r="G37" s="50" t="s">
        <v>122</v>
      </c>
      <c r="H37" s="51">
        <v>3</v>
      </c>
      <c r="I37" s="52" t="s">
        <v>123</v>
      </c>
      <c r="J37" s="50" t="s">
        <v>92</v>
      </c>
      <c r="K37" s="246">
        <v>20</v>
      </c>
      <c r="L37" s="54">
        <v>25</v>
      </c>
      <c r="M37" s="54">
        <v>50</v>
      </c>
      <c r="N37" s="57">
        <v>200</v>
      </c>
      <c r="O37" s="54">
        <f>K37+L37+M37+N37</f>
        <v>295</v>
      </c>
      <c r="P37" s="50">
        <v>2017</v>
      </c>
      <c r="R37" s="299">
        <f>K37+L37+M37</f>
        <v>95</v>
      </c>
    </row>
    <row r="38" spans="1:18" ht="78.75" customHeight="1">
      <c r="A38" s="14" t="s">
        <v>89</v>
      </c>
      <c r="B38" s="14">
        <v>1</v>
      </c>
      <c r="C38" s="14" t="s">
        <v>96</v>
      </c>
      <c r="D38" s="14" t="s">
        <v>96</v>
      </c>
      <c r="E38" s="14" t="s">
        <v>96</v>
      </c>
      <c r="F38" s="14" t="s">
        <v>90</v>
      </c>
      <c r="G38" s="14" t="s">
        <v>122</v>
      </c>
      <c r="H38" s="14"/>
      <c r="I38" s="30" t="s">
        <v>124</v>
      </c>
      <c r="J38" s="14" t="s">
        <v>99</v>
      </c>
      <c r="K38" s="200">
        <v>3</v>
      </c>
      <c r="L38" s="40">
        <v>6</v>
      </c>
      <c r="M38" s="40">
        <v>12</v>
      </c>
      <c r="N38" s="58">
        <v>25</v>
      </c>
      <c r="O38" s="40">
        <v>25</v>
      </c>
      <c r="P38" s="14">
        <v>2017</v>
      </c>
      <c r="R38" s="299"/>
    </row>
    <row r="39" spans="1:18" ht="66" customHeight="1">
      <c r="A39" s="51" t="s">
        <v>89</v>
      </c>
      <c r="B39" s="51">
        <v>1</v>
      </c>
      <c r="C39" s="51" t="s">
        <v>96</v>
      </c>
      <c r="D39" s="51" t="s">
        <v>125</v>
      </c>
      <c r="E39" s="51" t="s">
        <v>126</v>
      </c>
      <c r="F39" s="51" t="s">
        <v>127</v>
      </c>
      <c r="G39" s="51" t="s">
        <v>128</v>
      </c>
      <c r="H39" s="51">
        <v>2</v>
      </c>
      <c r="I39" s="55" t="s">
        <v>129</v>
      </c>
      <c r="J39" s="51" t="s">
        <v>92</v>
      </c>
      <c r="K39" s="246">
        <v>63731.4</v>
      </c>
      <c r="L39" s="245">
        <v>0</v>
      </c>
      <c r="M39" s="245">
        <v>0</v>
      </c>
      <c r="N39" s="245">
        <v>0</v>
      </c>
      <c r="O39" s="54">
        <f>K39+L39+M39+N39</f>
        <v>63731.4</v>
      </c>
      <c r="P39" s="51">
        <v>2014</v>
      </c>
      <c r="R39" s="299">
        <f>K39+L39+M39</f>
        <v>63731.4</v>
      </c>
    </row>
    <row r="40" spans="1:18" ht="102.75" customHeight="1">
      <c r="A40" s="14" t="s">
        <v>89</v>
      </c>
      <c r="B40" s="14">
        <v>1</v>
      </c>
      <c r="C40" s="14" t="s">
        <v>96</v>
      </c>
      <c r="D40" s="14" t="s">
        <v>125</v>
      </c>
      <c r="E40" s="14" t="s">
        <v>126</v>
      </c>
      <c r="F40" s="14" t="s">
        <v>127</v>
      </c>
      <c r="G40" s="14" t="s">
        <v>128</v>
      </c>
      <c r="H40" s="287"/>
      <c r="I40" s="30" t="s">
        <v>130</v>
      </c>
      <c r="J40" s="14" t="s">
        <v>92</v>
      </c>
      <c r="K40" s="193">
        <f>K39</f>
        <v>63731.4</v>
      </c>
      <c r="L40" s="28">
        <f>L39</f>
        <v>0</v>
      </c>
      <c r="M40" s="28">
        <f>M39</f>
        <v>0</v>
      </c>
      <c r="N40" s="28">
        <f>N39</f>
        <v>0</v>
      </c>
      <c r="O40" s="28">
        <f>O39</f>
        <v>63731.4</v>
      </c>
      <c r="P40" s="14">
        <v>2014</v>
      </c>
      <c r="R40" s="299"/>
    </row>
    <row r="41" spans="1:18" ht="55.5" customHeight="1">
      <c r="A41" s="51" t="s">
        <v>89</v>
      </c>
      <c r="B41" s="51">
        <v>1</v>
      </c>
      <c r="C41" s="51" t="s">
        <v>96</v>
      </c>
      <c r="D41" s="51" t="s">
        <v>125</v>
      </c>
      <c r="E41" s="51" t="s">
        <v>126</v>
      </c>
      <c r="F41" s="51" t="s">
        <v>127</v>
      </c>
      <c r="G41" s="51" t="s">
        <v>128</v>
      </c>
      <c r="H41" s="51">
        <v>2</v>
      </c>
      <c r="I41" s="288" t="s">
        <v>447</v>
      </c>
      <c r="J41" s="51" t="s">
        <v>92</v>
      </c>
      <c r="K41" s="246">
        <v>0</v>
      </c>
      <c r="L41" s="183">
        <v>77452.2</v>
      </c>
      <c r="M41" s="183">
        <v>78434.2</v>
      </c>
      <c r="N41" s="183">
        <v>78434.2</v>
      </c>
      <c r="O41" s="54">
        <f>K41+L41+M41+N41</f>
        <v>234320.6</v>
      </c>
      <c r="P41" s="51">
        <v>2017</v>
      </c>
      <c r="R41" s="299">
        <f>K41+L41+M41</f>
        <v>155886.4</v>
      </c>
    </row>
    <row r="42" spans="1:18" ht="118.5" customHeight="1">
      <c r="A42" s="14" t="s">
        <v>89</v>
      </c>
      <c r="B42" s="14">
        <v>1</v>
      </c>
      <c r="C42" s="14" t="s">
        <v>96</v>
      </c>
      <c r="D42" s="14" t="s">
        <v>125</v>
      </c>
      <c r="E42" s="14" t="s">
        <v>126</v>
      </c>
      <c r="F42" s="14" t="s">
        <v>127</v>
      </c>
      <c r="G42" s="14" t="s">
        <v>128</v>
      </c>
      <c r="H42" s="287"/>
      <c r="I42" s="30" t="s">
        <v>448</v>
      </c>
      <c r="J42" s="14" t="s">
        <v>92</v>
      </c>
      <c r="K42" s="193">
        <f>K41</f>
        <v>0</v>
      </c>
      <c r="L42" s="28">
        <f>L41</f>
        <v>77452.2</v>
      </c>
      <c r="M42" s="28">
        <f>M41</f>
        <v>78434.2</v>
      </c>
      <c r="N42" s="28">
        <f>N41</f>
        <v>78434.2</v>
      </c>
      <c r="O42" s="28">
        <f>O41</f>
        <v>234320.6</v>
      </c>
      <c r="P42" s="14">
        <v>2017</v>
      </c>
      <c r="R42" s="299"/>
    </row>
    <row r="43" spans="1:18" ht="34.5" customHeight="1">
      <c r="A43" s="60" t="s">
        <v>89</v>
      </c>
      <c r="B43" s="60">
        <v>1</v>
      </c>
      <c r="C43" s="60" t="s">
        <v>96</v>
      </c>
      <c r="D43" s="60" t="s">
        <v>125</v>
      </c>
      <c r="E43" s="60" t="s">
        <v>126</v>
      </c>
      <c r="F43" s="60" t="s">
        <v>127</v>
      </c>
      <c r="G43" s="60" t="s">
        <v>114</v>
      </c>
      <c r="H43" s="60">
        <v>2</v>
      </c>
      <c r="I43" s="242" t="s">
        <v>131</v>
      </c>
      <c r="J43" s="60" t="s">
        <v>92</v>
      </c>
      <c r="K43" s="244">
        <v>858345</v>
      </c>
      <c r="L43" s="184">
        <v>0</v>
      </c>
      <c r="M43" s="184">
        <v>0</v>
      </c>
      <c r="N43" s="184">
        <v>0</v>
      </c>
      <c r="O43" s="57">
        <f>K43+L43+M43+N43</f>
        <v>858345</v>
      </c>
      <c r="P43" s="60">
        <v>2014</v>
      </c>
      <c r="R43" s="299">
        <f>K43+L43+M43</f>
        <v>858345</v>
      </c>
    </row>
    <row r="44" spans="1:18" ht="102.75" customHeight="1">
      <c r="A44" s="14" t="s">
        <v>89</v>
      </c>
      <c r="B44" s="14">
        <v>1</v>
      </c>
      <c r="C44" s="14" t="s">
        <v>96</v>
      </c>
      <c r="D44" s="14" t="s">
        <v>125</v>
      </c>
      <c r="E44" s="14" t="s">
        <v>126</v>
      </c>
      <c r="F44" s="14" t="s">
        <v>127</v>
      </c>
      <c r="G44" s="14" t="s">
        <v>114</v>
      </c>
      <c r="H44" s="287"/>
      <c r="I44" s="30" t="s">
        <v>132</v>
      </c>
      <c r="J44" s="14" t="s">
        <v>92</v>
      </c>
      <c r="K44" s="193">
        <f>K43/(K33+K48)</f>
        <v>79.4</v>
      </c>
      <c r="L44" s="28">
        <f>L43/(L33+L48)</f>
        <v>0</v>
      </c>
      <c r="M44" s="28">
        <f>M43/(M33+M48)</f>
        <v>0</v>
      </c>
      <c r="N44" s="28">
        <f>N43/(N33+N48)</f>
        <v>0</v>
      </c>
      <c r="O44" s="28">
        <f>K44</f>
        <v>79.4</v>
      </c>
      <c r="P44" s="14">
        <v>2014</v>
      </c>
      <c r="R44" s="299"/>
    </row>
    <row r="45" spans="1:18" ht="19.5" customHeight="1">
      <c r="A45" s="60" t="s">
        <v>89</v>
      </c>
      <c r="B45" s="60">
        <v>1</v>
      </c>
      <c r="C45" s="60" t="s">
        <v>96</v>
      </c>
      <c r="D45" s="60" t="s">
        <v>125</v>
      </c>
      <c r="E45" s="60" t="s">
        <v>126</v>
      </c>
      <c r="F45" s="60" t="s">
        <v>127</v>
      </c>
      <c r="G45" s="60" t="s">
        <v>114</v>
      </c>
      <c r="H45" s="60">
        <v>2</v>
      </c>
      <c r="I45" s="271" t="s">
        <v>446</v>
      </c>
      <c r="J45" s="289" t="s">
        <v>92</v>
      </c>
      <c r="K45" s="244">
        <v>0</v>
      </c>
      <c r="L45" s="294">
        <v>892824.9</v>
      </c>
      <c r="M45" s="184">
        <v>466922.9</v>
      </c>
      <c r="N45" s="184">
        <v>860740.1</v>
      </c>
      <c r="O45" s="57">
        <f>K45+L45+M45+N45</f>
        <v>2220487.9</v>
      </c>
      <c r="P45" s="60">
        <v>2017</v>
      </c>
      <c r="R45" s="299">
        <f>K45+L45+M45</f>
        <v>1359747.8</v>
      </c>
    </row>
    <row r="46" spans="1:18" ht="102.75" customHeight="1">
      <c r="A46" s="14" t="s">
        <v>89</v>
      </c>
      <c r="B46" s="14">
        <v>1</v>
      </c>
      <c r="C46" s="14" t="s">
        <v>96</v>
      </c>
      <c r="D46" s="14" t="s">
        <v>125</v>
      </c>
      <c r="E46" s="14" t="s">
        <v>126</v>
      </c>
      <c r="F46" s="14" t="s">
        <v>127</v>
      </c>
      <c r="G46" s="14" t="s">
        <v>114</v>
      </c>
      <c r="H46" s="287"/>
      <c r="I46" s="30" t="s">
        <v>456</v>
      </c>
      <c r="J46" s="14" t="s">
        <v>92</v>
      </c>
      <c r="K46" s="193">
        <f>K45/(K35+K50)</f>
        <v>0</v>
      </c>
      <c r="L46" s="28">
        <f>L45/(L33+L48)</f>
        <v>81.4</v>
      </c>
      <c r="M46" s="28">
        <f>M45/(M33+M48)</f>
        <v>42.3</v>
      </c>
      <c r="N46" s="28">
        <f>N45/(N33+N48)</f>
        <v>77.9</v>
      </c>
      <c r="O46" s="28">
        <f>O45/(O33+O48)</f>
        <v>50.6</v>
      </c>
      <c r="P46" s="14">
        <v>2017</v>
      </c>
      <c r="R46" s="299"/>
    </row>
    <row r="47" spans="1:62" s="64" customFormat="1" ht="51">
      <c r="A47" s="59" t="s">
        <v>89</v>
      </c>
      <c r="B47" s="59">
        <v>1</v>
      </c>
      <c r="C47" s="59" t="s">
        <v>96</v>
      </c>
      <c r="D47" s="59" t="s">
        <v>96</v>
      </c>
      <c r="E47" s="59" t="s">
        <v>96</v>
      </c>
      <c r="F47" s="59" t="s">
        <v>90</v>
      </c>
      <c r="G47" s="59">
        <v>7</v>
      </c>
      <c r="H47" s="60">
        <v>3</v>
      </c>
      <c r="I47" s="61" t="s">
        <v>133</v>
      </c>
      <c r="J47" s="59" t="s">
        <v>92</v>
      </c>
      <c r="K47" s="244">
        <f>18194.3</f>
        <v>18194.3</v>
      </c>
      <c r="L47" s="233">
        <v>18624.8</v>
      </c>
      <c r="M47" s="62">
        <f>23719-790.1+735-62.5</f>
        <v>23601.4</v>
      </c>
      <c r="N47" s="62">
        <f>23780.1+630+735-62.5</f>
        <v>25082.6</v>
      </c>
      <c r="O47" s="62">
        <f>K47+L47+M47+N47</f>
        <v>85503.1</v>
      </c>
      <c r="P47" s="59">
        <v>2017</v>
      </c>
      <c r="Q47" s="1"/>
      <c r="R47" s="299">
        <f>K47+L47+M47</f>
        <v>60420.5</v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</row>
    <row r="48" spans="1:18" ht="79.5" customHeight="1">
      <c r="A48" s="14" t="s">
        <v>89</v>
      </c>
      <c r="B48" s="14">
        <v>1</v>
      </c>
      <c r="C48" s="14" t="s">
        <v>96</v>
      </c>
      <c r="D48" s="14" t="s">
        <v>96</v>
      </c>
      <c r="E48" s="14" t="s">
        <v>96</v>
      </c>
      <c r="F48" s="14" t="s">
        <v>90</v>
      </c>
      <c r="G48" s="14">
        <v>7</v>
      </c>
      <c r="H48" s="14"/>
      <c r="I48" s="30" t="s">
        <v>134</v>
      </c>
      <c r="J48" s="14" t="s">
        <v>117</v>
      </c>
      <c r="K48" s="200">
        <v>517</v>
      </c>
      <c r="L48" s="40">
        <v>565</v>
      </c>
      <c r="M48" s="40">
        <v>591</v>
      </c>
      <c r="N48" s="40">
        <v>591</v>
      </c>
      <c r="O48" s="40">
        <f>K48+L48+M48+N48</f>
        <v>2264</v>
      </c>
      <c r="P48" s="14">
        <v>2017</v>
      </c>
      <c r="R48" s="299"/>
    </row>
    <row r="49" spans="1:18" ht="97.5" customHeight="1">
      <c r="A49" s="14" t="s">
        <v>89</v>
      </c>
      <c r="B49" s="14">
        <v>1</v>
      </c>
      <c r="C49" s="14" t="s">
        <v>96</v>
      </c>
      <c r="D49" s="14" t="s">
        <v>96</v>
      </c>
      <c r="E49" s="14">
        <v>1</v>
      </c>
      <c r="F49" s="14" t="s">
        <v>90</v>
      </c>
      <c r="G49" s="14">
        <v>7</v>
      </c>
      <c r="H49" s="14"/>
      <c r="I49" s="30" t="s">
        <v>135</v>
      </c>
      <c r="J49" s="14" t="s">
        <v>99</v>
      </c>
      <c r="K49" s="201">
        <f>K47/K10*100</f>
        <v>1.7</v>
      </c>
      <c r="L49" s="56">
        <f>L47/L10*100</f>
        <v>1.9</v>
      </c>
      <c r="M49" s="56">
        <f>M47/M10*100</f>
        <v>1.9</v>
      </c>
      <c r="N49" s="56">
        <f>N47/N10*100</f>
        <v>1.8</v>
      </c>
      <c r="O49" s="56">
        <f>O47/O10*100</f>
        <v>1.8</v>
      </c>
      <c r="P49" s="14">
        <v>2017</v>
      </c>
      <c r="R49" s="299"/>
    </row>
    <row r="50" spans="1:18" ht="38.25">
      <c r="A50" s="50" t="s">
        <v>89</v>
      </c>
      <c r="B50" s="50">
        <v>1</v>
      </c>
      <c r="C50" s="50" t="s">
        <v>96</v>
      </c>
      <c r="D50" s="50" t="s">
        <v>96</v>
      </c>
      <c r="E50" s="50" t="s">
        <v>96</v>
      </c>
      <c r="F50" s="50" t="s">
        <v>90</v>
      </c>
      <c r="G50" s="50">
        <v>8</v>
      </c>
      <c r="H50" s="51">
        <v>3</v>
      </c>
      <c r="I50" s="52" t="s">
        <v>136</v>
      </c>
      <c r="J50" s="50" t="s">
        <v>92</v>
      </c>
      <c r="K50" s="244">
        <v>609.3</v>
      </c>
      <c r="L50" s="54">
        <v>86</v>
      </c>
      <c r="M50" s="54">
        <v>800</v>
      </c>
      <c r="N50" s="54">
        <v>400</v>
      </c>
      <c r="O50" s="54">
        <f>K50+L50+M50+N50</f>
        <v>1895.3</v>
      </c>
      <c r="P50" s="51">
        <v>2017</v>
      </c>
      <c r="R50" s="299">
        <f>K50+L50+M50</f>
        <v>1495.3</v>
      </c>
    </row>
    <row r="51" spans="1:18" ht="38.25">
      <c r="A51" s="14" t="s">
        <v>89</v>
      </c>
      <c r="B51" s="14">
        <v>1</v>
      </c>
      <c r="C51" s="14" t="s">
        <v>96</v>
      </c>
      <c r="D51" s="14" t="s">
        <v>96</v>
      </c>
      <c r="E51" s="14" t="s">
        <v>96</v>
      </c>
      <c r="F51" s="14" t="s">
        <v>90</v>
      </c>
      <c r="G51" s="14">
        <v>8</v>
      </c>
      <c r="H51" s="14"/>
      <c r="I51" s="30" t="s">
        <v>137</v>
      </c>
      <c r="J51" s="14" t="s">
        <v>99</v>
      </c>
      <c r="K51" s="193">
        <v>20</v>
      </c>
      <c r="L51" s="28">
        <v>40</v>
      </c>
      <c r="M51" s="28">
        <v>100</v>
      </c>
      <c r="N51" s="28">
        <v>100</v>
      </c>
      <c r="O51" s="28">
        <v>100</v>
      </c>
      <c r="P51" s="14">
        <v>2017</v>
      </c>
      <c r="R51" s="299"/>
    </row>
    <row r="52" spans="1:18" ht="38.25">
      <c r="A52" s="50" t="s">
        <v>89</v>
      </c>
      <c r="B52" s="50">
        <v>1</v>
      </c>
      <c r="C52" s="50" t="s">
        <v>96</v>
      </c>
      <c r="D52" s="50" t="s">
        <v>96</v>
      </c>
      <c r="E52" s="50" t="s">
        <v>96</v>
      </c>
      <c r="F52" s="50" t="s">
        <v>90</v>
      </c>
      <c r="G52" s="50">
        <v>9</v>
      </c>
      <c r="H52" s="51">
        <v>3</v>
      </c>
      <c r="I52" s="52" t="s">
        <v>138</v>
      </c>
      <c r="J52" s="50" t="s">
        <v>92</v>
      </c>
      <c r="K52" s="246">
        <v>0</v>
      </c>
      <c r="L52" s="54">
        <v>470</v>
      </c>
      <c r="M52" s="54">
        <v>900</v>
      </c>
      <c r="N52" s="54">
        <v>902</v>
      </c>
      <c r="O52" s="54">
        <f>K52+L52+M52+N52</f>
        <v>2272</v>
      </c>
      <c r="P52" s="51">
        <v>2017</v>
      </c>
      <c r="R52" s="299">
        <f>K52+L52+M52</f>
        <v>1370</v>
      </c>
    </row>
    <row r="53" spans="1:18" ht="38.25" customHeight="1">
      <c r="A53" s="14" t="s">
        <v>89</v>
      </c>
      <c r="B53" s="14">
        <v>1</v>
      </c>
      <c r="C53" s="14" t="s">
        <v>96</v>
      </c>
      <c r="D53" s="14" t="s">
        <v>96</v>
      </c>
      <c r="E53" s="14" t="s">
        <v>96</v>
      </c>
      <c r="F53" s="14" t="s">
        <v>90</v>
      </c>
      <c r="G53" s="14">
        <v>9</v>
      </c>
      <c r="H53" s="14"/>
      <c r="I53" s="30" t="s">
        <v>139</v>
      </c>
      <c r="J53" s="14" t="s">
        <v>99</v>
      </c>
      <c r="K53" s="193">
        <v>0</v>
      </c>
      <c r="L53" s="28">
        <v>18.8</v>
      </c>
      <c r="M53" s="28">
        <v>21.9</v>
      </c>
      <c r="N53" s="28">
        <v>25</v>
      </c>
      <c r="O53" s="28">
        <v>25</v>
      </c>
      <c r="P53" s="14">
        <v>2017</v>
      </c>
      <c r="R53" s="299"/>
    </row>
    <row r="54" spans="1:18" ht="38.25" customHeight="1">
      <c r="A54" s="51" t="s">
        <v>89</v>
      </c>
      <c r="B54" s="51">
        <v>1</v>
      </c>
      <c r="C54" s="51">
        <v>1</v>
      </c>
      <c r="D54" s="51">
        <v>7</v>
      </c>
      <c r="E54" s="51">
        <v>1</v>
      </c>
      <c r="F54" s="51">
        <v>4</v>
      </c>
      <c r="G54" s="51">
        <v>0</v>
      </c>
      <c r="H54" s="51">
        <v>2</v>
      </c>
      <c r="I54" s="69" t="s">
        <v>140</v>
      </c>
      <c r="J54" s="51" t="s">
        <v>92</v>
      </c>
      <c r="K54" s="246">
        <v>220</v>
      </c>
      <c r="L54" s="54">
        <v>0</v>
      </c>
      <c r="M54" s="54">
        <v>0</v>
      </c>
      <c r="N54" s="54">
        <v>0</v>
      </c>
      <c r="O54" s="54">
        <f>K54+L54+M54+N54</f>
        <v>220</v>
      </c>
      <c r="P54" s="60">
        <v>2014</v>
      </c>
      <c r="R54" s="299">
        <f>K54+L54+M54</f>
        <v>220</v>
      </c>
    </row>
    <row r="55" spans="1:18" ht="63.75">
      <c r="A55" s="14" t="s">
        <v>89</v>
      </c>
      <c r="B55" s="14">
        <v>1</v>
      </c>
      <c r="C55" s="14">
        <v>1</v>
      </c>
      <c r="D55" s="14">
        <v>7</v>
      </c>
      <c r="E55" s="14">
        <v>1</v>
      </c>
      <c r="F55" s="14">
        <v>4</v>
      </c>
      <c r="G55" s="14">
        <v>0</v>
      </c>
      <c r="H55" s="287"/>
      <c r="I55" s="30" t="s">
        <v>141</v>
      </c>
      <c r="J55" s="14" t="s">
        <v>92</v>
      </c>
      <c r="K55" s="193">
        <f>K54</f>
        <v>220</v>
      </c>
      <c r="L55" s="28">
        <f>L54</f>
        <v>0</v>
      </c>
      <c r="M55" s="28">
        <f>M54</f>
        <v>0</v>
      </c>
      <c r="N55" s="28">
        <f>N54</f>
        <v>0</v>
      </c>
      <c r="O55" s="28">
        <f>O54</f>
        <v>220</v>
      </c>
      <c r="P55" s="14">
        <v>2014</v>
      </c>
      <c r="R55" s="299"/>
    </row>
    <row r="56" spans="1:18" ht="74.25" customHeight="1">
      <c r="A56" s="234" t="s">
        <v>89</v>
      </c>
      <c r="B56" s="234">
        <v>1</v>
      </c>
      <c r="C56" s="234">
        <v>1</v>
      </c>
      <c r="D56" s="234">
        <v>1</v>
      </c>
      <c r="E56" s="234">
        <v>1</v>
      </c>
      <c r="F56" s="234">
        <v>1</v>
      </c>
      <c r="G56" s="234">
        <v>3</v>
      </c>
      <c r="H56" s="234">
        <v>3</v>
      </c>
      <c r="I56" s="301" t="s">
        <v>468</v>
      </c>
      <c r="J56" s="302" t="s">
        <v>92</v>
      </c>
      <c r="K56" s="246">
        <v>0</v>
      </c>
      <c r="L56" s="290">
        <v>2019.2</v>
      </c>
      <c r="M56" s="54">
        <v>0</v>
      </c>
      <c r="N56" s="54">
        <v>0</v>
      </c>
      <c r="O56" s="54">
        <f>K56+L56+M56+N56</f>
        <v>2019.2</v>
      </c>
      <c r="P56" s="60">
        <v>2015</v>
      </c>
      <c r="R56" s="299">
        <f>K56+L56+M56</f>
        <v>2019.2</v>
      </c>
    </row>
    <row r="57" spans="1:18" ht="96" customHeight="1">
      <c r="A57" s="14" t="s">
        <v>89</v>
      </c>
      <c r="B57" s="14">
        <v>1</v>
      </c>
      <c r="C57" s="14">
        <v>1</v>
      </c>
      <c r="D57" s="14">
        <v>1</v>
      </c>
      <c r="E57" s="14">
        <v>1</v>
      </c>
      <c r="F57" s="14">
        <v>1</v>
      </c>
      <c r="G57" s="14">
        <v>3</v>
      </c>
      <c r="H57" s="287"/>
      <c r="I57" s="30" t="s">
        <v>470</v>
      </c>
      <c r="J57" s="14" t="s">
        <v>92</v>
      </c>
      <c r="K57" s="193">
        <f>K56</f>
        <v>0</v>
      </c>
      <c r="L57" s="28">
        <f>L56</f>
        <v>2019.2</v>
      </c>
      <c r="M57" s="28">
        <f>M56</f>
        <v>0</v>
      </c>
      <c r="N57" s="28">
        <f>N56</f>
        <v>0</v>
      </c>
      <c r="O57" s="28">
        <f>O56</f>
        <v>2019.2</v>
      </c>
      <c r="P57" s="14">
        <v>2015</v>
      </c>
      <c r="R57" s="299"/>
    </row>
    <row r="58" spans="1:18" ht="101.25" customHeight="1">
      <c r="A58" s="234" t="s">
        <v>89</v>
      </c>
      <c r="B58" s="234">
        <v>1</v>
      </c>
      <c r="C58" s="234">
        <v>1</v>
      </c>
      <c r="D58" s="234">
        <v>1</v>
      </c>
      <c r="E58" s="234">
        <v>1</v>
      </c>
      <c r="F58" s="234">
        <v>1</v>
      </c>
      <c r="G58" s="234">
        <v>4</v>
      </c>
      <c r="H58" s="234">
        <v>3</v>
      </c>
      <c r="I58" s="303" t="s">
        <v>466</v>
      </c>
      <c r="J58" s="304" t="s">
        <v>92</v>
      </c>
      <c r="K58" s="246">
        <v>0</v>
      </c>
      <c r="L58" s="290">
        <v>1065.4</v>
      </c>
      <c r="M58" s="54">
        <v>0</v>
      </c>
      <c r="N58" s="54">
        <v>0</v>
      </c>
      <c r="O58" s="54">
        <f>K58+L58+M58+N58</f>
        <v>1065.4</v>
      </c>
      <c r="P58" s="60">
        <v>2015</v>
      </c>
      <c r="R58" s="299">
        <f>K58+L58+M58</f>
        <v>1065.4</v>
      </c>
    </row>
    <row r="59" spans="1:18" ht="66" customHeight="1">
      <c r="A59" s="14" t="s">
        <v>89</v>
      </c>
      <c r="B59" s="14">
        <v>1</v>
      </c>
      <c r="C59" s="14">
        <v>1</v>
      </c>
      <c r="D59" s="14">
        <v>1</v>
      </c>
      <c r="E59" s="14">
        <v>1</v>
      </c>
      <c r="F59" s="14">
        <v>1</v>
      </c>
      <c r="G59" s="14">
        <v>4</v>
      </c>
      <c r="H59" s="287"/>
      <c r="I59" s="30" t="s">
        <v>469</v>
      </c>
      <c r="J59" s="14" t="s">
        <v>117</v>
      </c>
      <c r="K59" s="193">
        <f>K58</f>
        <v>0</v>
      </c>
      <c r="L59" s="40">
        <v>182</v>
      </c>
      <c r="M59" s="28">
        <f>M58</f>
        <v>0</v>
      </c>
      <c r="N59" s="28">
        <f>N58</f>
        <v>0</v>
      </c>
      <c r="O59" s="40">
        <f>L59</f>
        <v>182</v>
      </c>
      <c r="P59" s="14">
        <v>2015</v>
      </c>
      <c r="R59" s="299"/>
    </row>
    <row r="60" spans="1:62" s="21" customFormat="1" ht="31.5" customHeight="1">
      <c r="A60" s="248" t="s">
        <v>89</v>
      </c>
      <c r="B60" s="248">
        <v>1</v>
      </c>
      <c r="C60" s="248" t="s">
        <v>96</v>
      </c>
      <c r="D60" s="248" t="s">
        <v>96</v>
      </c>
      <c r="E60" s="248" t="s">
        <v>114</v>
      </c>
      <c r="F60" s="248" t="s">
        <v>90</v>
      </c>
      <c r="G60" s="248" t="s">
        <v>90</v>
      </c>
      <c r="H60" s="248"/>
      <c r="I60" s="247" t="s">
        <v>142</v>
      </c>
      <c r="J60" s="248" t="s">
        <v>92</v>
      </c>
      <c r="K60" s="257">
        <f>K61+K62</f>
        <v>1227622.9</v>
      </c>
      <c r="L60" s="251">
        <f>L61+L62</f>
        <v>1203950.3</v>
      </c>
      <c r="M60" s="251">
        <f>M61+M62</f>
        <v>841153.6</v>
      </c>
      <c r="N60" s="251">
        <f>N61+N62</f>
        <v>1293565.3</v>
      </c>
      <c r="O60" s="251">
        <f>O61+O62</f>
        <v>4566292.1</v>
      </c>
      <c r="P60" s="248">
        <v>2017</v>
      </c>
      <c r="Q60" s="20"/>
      <c r="R60" s="299">
        <f>K60+L60+M60</f>
        <v>3272726.8</v>
      </c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</row>
    <row r="61" spans="1:18" ht="15.75">
      <c r="A61" s="254"/>
      <c r="B61" s="254"/>
      <c r="C61" s="254"/>
      <c r="D61" s="254"/>
      <c r="E61" s="254"/>
      <c r="F61" s="254"/>
      <c r="G61" s="254"/>
      <c r="H61" s="254">
        <v>3</v>
      </c>
      <c r="I61" s="258" t="s">
        <v>93</v>
      </c>
      <c r="J61" s="254" t="s">
        <v>92</v>
      </c>
      <c r="K61" s="259">
        <f>K68+K72+K74+K80+K82</f>
        <v>322051</v>
      </c>
      <c r="L61" s="259">
        <f>L68+L72+L74+L80+L82</f>
        <v>254472.5</v>
      </c>
      <c r="M61" s="259">
        <f>M68+M72+M74+M80+M82</f>
        <v>315395.8</v>
      </c>
      <c r="N61" s="259">
        <f>N68+N72+N74+N80+N82</f>
        <v>329567.8</v>
      </c>
      <c r="O61" s="259">
        <f>O68+O72+O74+O80+O82</f>
        <v>1221487.1</v>
      </c>
      <c r="P61" s="254">
        <v>2017</v>
      </c>
      <c r="R61" s="299">
        <f>K61+L61+M61</f>
        <v>891919.3</v>
      </c>
    </row>
    <row r="62" spans="1:18" ht="15.75">
      <c r="A62" s="254"/>
      <c r="B62" s="254"/>
      <c r="C62" s="254"/>
      <c r="D62" s="254"/>
      <c r="E62" s="254"/>
      <c r="F62" s="254"/>
      <c r="G62" s="254"/>
      <c r="H62" s="254">
        <v>2</v>
      </c>
      <c r="I62" s="258" t="s">
        <v>94</v>
      </c>
      <c r="J62" s="254" t="s">
        <v>92</v>
      </c>
      <c r="K62" s="261">
        <f>K76</f>
        <v>905571.9</v>
      </c>
      <c r="L62" s="262">
        <f>L76+L78</f>
        <v>949477.8</v>
      </c>
      <c r="M62" s="262">
        <f>M76+M78</f>
        <v>525757.8</v>
      </c>
      <c r="N62" s="262">
        <f>N76+N78</f>
        <v>963997.5</v>
      </c>
      <c r="O62" s="262">
        <f>O76+O78</f>
        <v>3344805</v>
      </c>
      <c r="P62" s="254">
        <v>2017</v>
      </c>
      <c r="R62" s="299">
        <f>K62+L62+M62</f>
        <v>2380807.5</v>
      </c>
    </row>
    <row r="63" spans="1:18" ht="108.75" customHeight="1">
      <c r="A63" s="14" t="s">
        <v>89</v>
      </c>
      <c r="B63" s="14">
        <v>1</v>
      </c>
      <c r="C63" s="14" t="s">
        <v>96</v>
      </c>
      <c r="D63" s="14" t="s">
        <v>96</v>
      </c>
      <c r="E63" s="14" t="s">
        <v>114</v>
      </c>
      <c r="F63" s="14" t="s">
        <v>90</v>
      </c>
      <c r="G63" s="14" t="s">
        <v>90</v>
      </c>
      <c r="H63" s="14"/>
      <c r="I63" s="30" t="s">
        <v>143</v>
      </c>
      <c r="J63" s="14" t="s">
        <v>99</v>
      </c>
      <c r="K63" s="193">
        <v>98.4</v>
      </c>
      <c r="L63" s="28">
        <v>98.5</v>
      </c>
      <c r="M63" s="28">
        <v>98.6</v>
      </c>
      <c r="N63" s="29">
        <v>98.8</v>
      </c>
      <c r="O63" s="28">
        <v>98.8</v>
      </c>
      <c r="P63" s="14">
        <v>2017</v>
      </c>
      <c r="R63" s="299"/>
    </row>
    <row r="64" spans="1:18" ht="99.75" customHeight="1">
      <c r="A64" s="14" t="s">
        <v>89</v>
      </c>
      <c r="B64" s="14">
        <v>1</v>
      </c>
      <c r="C64" s="14" t="s">
        <v>96</v>
      </c>
      <c r="D64" s="14" t="s">
        <v>96</v>
      </c>
      <c r="E64" s="14" t="s">
        <v>114</v>
      </c>
      <c r="F64" s="14" t="s">
        <v>90</v>
      </c>
      <c r="G64" s="14" t="s">
        <v>90</v>
      </c>
      <c r="H64" s="14"/>
      <c r="I64" s="30" t="s">
        <v>144</v>
      </c>
      <c r="J64" s="14" t="s">
        <v>99</v>
      </c>
      <c r="K64" s="193">
        <v>93</v>
      </c>
      <c r="L64" s="28">
        <v>93.5</v>
      </c>
      <c r="M64" s="28">
        <v>93.6</v>
      </c>
      <c r="N64" s="29">
        <v>93.7</v>
      </c>
      <c r="O64" s="28">
        <v>93.7</v>
      </c>
      <c r="P64" s="14">
        <v>2017</v>
      </c>
      <c r="R64" s="299"/>
    </row>
    <row r="65" spans="1:18" ht="75.75" customHeight="1">
      <c r="A65" s="14" t="s">
        <v>89</v>
      </c>
      <c r="B65" s="14">
        <v>1</v>
      </c>
      <c r="C65" s="14" t="s">
        <v>96</v>
      </c>
      <c r="D65" s="14" t="s">
        <v>96</v>
      </c>
      <c r="E65" s="14" t="s">
        <v>114</v>
      </c>
      <c r="F65" s="14" t="s">
        <v>90</v>
      </c>
      <c r="G65" s="14" t="s">
        <v>90</v>
      </c>
      <c r="H65" s="14"/>
      <c r="I65" s="30" t="s">
        <v>145</v>
      </c>
      <c r="J65" s="14" t="s">
        <v>99</v>
      </c>
      <c r="K65" s="193">
        <v>100</v>
      </c>
      <c r="L65" s="28">
        <v>100</v>
      </c>
      <c r="M65" s="28">
        <v>100</v>
      </c>
      <c r="N65" s="29">
        <v>100</v>
      </c>
      <c r="O65" s="28">
        <v>100</v>
      </c>
      <c r="P65" s="14">
        <v>2017</v>
      </c>
      <c r="R65" s="299"/>
    </row>
    <row r="66" spans="1:18" ht="51">
      <c r="A66" s="50" t="s">
        <v>89</v>
      </c>
      <c r="B66" s="50">
        <v>1</v>
      </c>
      <c r="C66" s="50" t="s">
        <v>96</v>
      </c>
      <c r="D66" s="50" t="s">
        <v>96</v>
      </c>
      <c r="E66" s="50" t="s">
        <v>114</v>
      </c>
      <c r="F66" s="50" t="s">
        <v>90</v>
      </c>
      <c r="G66" s="50" t="s">
        <v>96</v>
      </c>
      <c r="H66" s="51"/>
      <c r="I66" s="52" t="s">
        <v>146</v>
      </c>
      <c r="J66" s="50" t="s">
        <v>111</v>
      </c>
      <c r="K66" s="199" t="s">
        <v>112</v>
      </c>
      <c r="L66" s="53" t="s">
        <v>112</v>
      </c>
      <c r="M66" s="53" t="s">
        <v>112</v>
      </c>
      <c r="N66" s="54" t="s">
        <v>112</v>
      </c>
      <c r="O66" s="53" t="s">
        <v>112</v>
      </c>
      <c r="P66" s="50">
        <v>2017</v>
      </c>
      <c r="R66" s="299"/>
    </row>
    <row r="67" spans="1:18" ht="57.75" customHeight="1">
      <c r="A67" s="14" t="s">
        <v>89</v>
      </c>
      <c r="B67" s="14">
        <v>1</v>
      </c>
      <c r="C67" s="14">
        <v>1</v>
      </c>
      <c r="D67" s="14" t="s">
        <v>96</v>
      </c>
      <c r="E67" s="14" t="s">
        <v>114</v>
      </c>
      <c r="F67" s="14" t="s">
        <v>90</v>
      </c>
      <c r="G67" s="14" t="s">
        <v>96</v>
      </c>
      <c r="H67" s="14"/>
      <c r="I67" s="30" t="s">
        <v>147</v>
      </c>
      <c r="J67" s="14" t="s">
        <v>99</v>
      </c>
      <c r="K67" s="193">
        <v>100</v>
      </c>
      <c r="L67" s="28">
        <v>100</v>
      </c>
      <c r="M67" s="28">
        <v>100</v>
      </c>
      <c r="N67" s="29">
        <v>100</v>
      </c>
      <c r="O67" s="28">
        <v>100</v>
      </c>
      <c r="P67" s="14">
        <v>2017</v>
      </c>
      <c r="R67" s="299"/>
    </row>
    <row r="68" spans="1:18" ht="38.25">
      <c r="A68" s="59" t="s">
        <v>89</v>
      </c>
      <c r="B68" s="59">
        <v>1</v>
      </c>
      <c r="C68" s="59" t="s">
        <v>96</v>
      </c>
      <c r="D68" s="59" t="s">
        <v>96</v>
      </c>
      <c r="E68" s="59" t="s">
        <v>114</v>
      </c>
      <c r="F68" s="59" t="s">
        <v>90</v>
      </c>
      <c r="G68" s="59" t="s">
        <v>114</v>
      </c>
      <c r="H68" s="60">
        <v>3</v>
      </c>
      <c r="I68" s="61" t="s">
        <v>148</v>
      </c>
      <c r="J68" s="59" t="s">
        <v>92</v>
      </c>
      <c r="K68" s="244">
        <v>317121.8</v>
      </c>
      <c r="L68" s="233">
        <v>243907.3</v>
      </c>
      <c r="M68" s="233">
        <v>308118</v>
      </c>
      <c r="N68" s="233">
        <v>322290</v>
      </c>
      <c r="O68" s="233">
        <f>K68+L68+M68+N68</f>
        <v>1191437.1</v>
      </c>
      <c r="P68" s="59">
        <v>2017</v>
      </c>
      <c r="R68" s="299">
        <f>K68+L68+M68</f>
        <v>869147.1</v>
      </c>
    </row>
    <row r="69" spans="1:18" ht="45.75" customHeight="1">
      <c r="A69" s="14" t="s">
        <v>89</v>
      </c>
      <c r="B69" s="14">
        <v>1</v>
      </c>
      <c r="C69" s="14" t="s">
        <v>96</v>
      </c>
      <c r="D69" s="14" t="s">
        <v>96</v>
      </c>
      <c r="E69" s="14" t="s">
        <v>114</v>
      </c>
      <c r="F69" s="14" t="s">
        <v>90</v>
      </c>
      <c r="G69" s="14" t="s">
        <v>114</v>
      </c>
      <c r="H69" s="14"/>
      <c r="I69" s="30" t="s">
        <v>149</v>
      </c>
      <c r="J69" s="14" t="s">
        <v>117</v>
      </c>
      <c r="K69" s="200">
        <v>17833</v>
      </c>
      <c r="L69" s="40">
        <v>18084</v>
      </c>
      <c r="M69" s="40">
        <v>18810</v>
      </c>
      <c r="N69" s="40">
        <v>19198</v>
      </c>
      <c r="O69" s="40">
        <f>K69+L69+M69+N69</f>
        <v>73925</v>
      </c>
      <c r="P69" s="14">
        <v>2017</v>
      </c>
      <c r="R69" s="299"/>
    </row>
    <row r="70" spans="1:18" ht="40.5" customHeight="1">
      <c r="A70" s="14" t="s">
        <v>89</v>
      </c>
      <c r="B70" s="14">
        <v>1</v>
      </c>
      <c r="C70" s="14" t="s">
        <v>96</v>
      </c>
      <c r="D70" s="14" t="s">
        <v>96</v>
      </c>
      <c r="E70" s="14" t="s">
        <v>114</v>
      </c>
      <c r="F70" s="14" t="s">
        <v>90</v>
      </c>
      <c r="G70" s="14" t="s">
        <v>114</v>
      </c>
      <c r="H70" s="14"/>
      <c r="I70" s="30" t="s">
        <v>150</v>
      </c>
      <c r="J70" s="14" t="s">
        <v>117</v>
      </c>
      <c r="K70" s="193">
        <v>25</v>
      </c>
      <c r="L70" s="28">
        <v>25</v>
      </c>
      <c r="M70" s="28">
        <v>25</v>
      </c>
      <c r="N70" s="28">
        <v>25</v>
      </c>
      <c r="O70" s="28">
        <v>25</v>
      </c>
      <c r="P70" s="14">
        <v>2017</v>
      </c>
      <c r="R70" s="299"/>
    </row>
    <row r="71" spans="1:18" ht="79.5" customHeight="1">
      <c r="A71" s="14" t="s">
        <v>89</v>
      </c>
      <c r="B71" s="14">
        <v>1</v>
      </c>
      <c r="C71" s="14" t="s">
        <v>96</v>
      </c>
      <c r="D71" s="14" t="s">
        <v>96</v>
      </c>
      <c r="E71" s="14">
        <v>2</v>
      </c>
      <c r="F71" s="14" t="s">
        <v>90</v>
      </c>
      <c r="G71" s="14">
        <v>2</v>
      </c>
      <c r="H71" s="14"/>
      <c r="I71" s="30" t="s">
        <v>151</v>
      </c>
      <c r="J71" s="14" t="s">
        <v>99</v>
      </c>
      <c r="K71" s="201">
        <f>K68/K10*100</f>
        <v>30.1</v>
      </c>
      <c r="L71" s="56">
        <f>L68/L10*100</f>
        <v>25.1</v>
      </c>
      <c r="M71" s="56">
        <f>M68/M10*100</f>
        <v>24.5</v>
      </c>
      <c r="N71" s="56">
        <f>N68/N10*100</f>
        <v>23.6</v>
      </c>
      <c r="O71" s="56">
        <f>O68/O10*100</f>
        <v>25.6</v>
      </c>
      <c r="P71" s="14">
        <v>2017</v>
      </c>
      <c r="R71" s="299"/>
    </row>
    <row r="72" spans="1:18" ht="45" customHeight="1">
      <c r="A72" s="50" t="s">
        <v>89</v>
      </c>
      <c r="B72" s="50">
        <v>1</v>
      </c>
      <c r="C72" s="50" t="s">
        <v>96</v>
      </c>
      <c r="D72" s="50" t="s">
        <v>96</v>
      </c>
      <c r="E72" s="50" t="s">
        <v>114</v>
      </c>
      <c r="F72" s="50" t="s">
        <v>90</v>
      </c>
      <c r="G72" s="50" t="s">
        <v>119</v>
      </c>
      <c r="H72" s="51">
        <v>3</v>
      </c>
      <c r="I72" s="52" t="s">
        <v>152</v>
      </c>
      <c r="J72" s="50" t="s">
        <v>92</v>
      </c>
      <c r="K72" s="246">
        <v>10</v>
      </c>
      <c r="L72" s="54">
        <v>170</v>
      </c>
      <c r="M72" s="54">
        <v>200</v>
      </c>
      <c r="N72" s="54">
        <v>200</v>
      </c>
      <c r="O72" s="54">
        <f>K72+L72+M72+N72</f>
        <v>580</v>
      </c>
      <c r="P72" s="50">
        <v>2017</v>
      </c>
      <c r="R72" s="299">
        <f>K72+L72+M72</f>
        <v>380</v>
      </c>
    </row>
    <row r="73" spans="1:18" ht="51">
      <c r="A73" s="14" t="s">
        <v>89</v>
      </c>
      <c r="B73" s="14">
        <v>1</v>
      </c>
      <c r="C73" s="14" t="s">
        <v>96</v>
      </c>
      <c r="D73" s="14" t="s">
        <v>96</v>
      </c>
      <c r="E73" s="14" t="s">
        <v>114</v>
      </c>
      <c r="F73" s="14" t="s">
        <v>90</v>
      </c>
      <c r="G73" s="14" t="s">
        <v>119</v>
      </c>
      <c r="H73" s="14"/>
      <c r="I73" s="30" t="s">
        <v>153</v>
      </c>
      <c r="J73" s="14" t="s">
        <v>154</v>
      </c>
      <c r="K73" s="200">
        <v>1</v>
      </c>
      <c r="L73" s="40">
        <v>17</v>
      </c>
      <c r="M73" s="40">
        <v>18</v>
      </c>
      <c r="N73" s="40">
        <v>18</v>
      </c>
      <c r="O73" s="40">
        <f>K73+L73+M73+N73</f>
        <v>54</v>
      </c>
      <c r="P73" s="14">
        <v>2017</v>
      </c>
      <c r="R73" s="299"/>
    </row>
    <row r="74" spans="1:18" ht="25.5">
      <c r="A74" s="50" t="s">
        <v>89</v>
      </c>
      <c r="B74" s="50">
        <v>1</v>
      </c>
      <c r="C74" s="50" t="s">
        <v>96</v>
      </c>
      <c r="D74" s="50" t="s">
        <v>96</v>
      </c>
      <c r="E74" s="50" t="s">
        <v>114</v>
      </c>
      <c r="F74" s="50" t="s">
        <v>90</v>
      </c>
      <c r="G74" s="50" t="s">
        <v>122</v>
      </c>
      <c r="H74" s="51">
        <v>3</v>
      </c>
      <c r="I74" s="52" t="s">
        <v>155</v>
      </c>
      <c r="J74" s="50" t="s">
        <v>92</v>
      </c>
      <c r="K74" s="246">
        <v>3919.2</v>
      </c>
      <c r="L74" s="290">
        <v>6395.2</v>
      </c>
      <c r="M74" s="54">
        <v>7077.8</v>
      </c>
      <c r="N74" s="54">
        <v>7077.8</v>
      </c>
      <c r="O74" s="53">
        <f>K74+L74+M74+N74</f>
        <v>24470</v>
      </c>
      <c r="P74" s="50">
        <v>2017</v>
      </c>
      <c r="R74" s="299">
        <f>K74+L74+M74</f>
        <v>17392.2</v>
      </c>
    </row>
    <row r="75" spans="1:18" ht="38.25">
      <c r="A75" s="14" t="s">
        <v>89</v>
      </c>
      <c r="B75" s="14">
        <v>1</v>
      </c>
      <c r="C75" s="14" t="s">
        <v>96</v>
      </c>
      <c r="D75" s="14" t="s">
        <v>96</v>
      </c>
      <c r="E75" s="14" t="s">
        <v>114</v>
      </c>
      <c r="F75" s="14" t="s">
        <v>90</v>
      </c>
      <c r="G75" s="14" t="s">
        <v>122</v>
      </c>
      <c r="H75" s="14"/>
      <c r="I75" s="30" t="s">
        <v>156</v>
      </c>
      <c r="J75" s="14" t="s">
        <v>154</v>
      </c>
      <c r="K75" s="200">
        <v>29</v>
      </c>
      <c r="L75" s="40">
        <v>29</v>
      </c>
      <c r="M75" s="40">
        <v>29</v>
      </c>
      <c r="N75" s="58">
        <v>29</v>
      </c>
      <c r="O75" s="40">
        <v>29</v>
      </c>
      <c r="P75" s="14">
        <v>2017</v>
      </c>
      <c r="R75" s="299"/>
    </row>
    <row r="76" spans="1:18" ht="21" customHeight="1">
      <c r="A76" s="59" t="s">
        <v>89</v>
      </c>
      <c r="B76" s="59">
        <v>1</v>
      </c>
      <c r="C76" s="59" t="s">
        <v>96</v>
      </c>
      <c r="D76" s="59" t="s">
        <v>125</v>
      </c>
      <c r="E76" s="59" t="s">
        <v>126</v>
      </c>
      <c r="F76" s="59" t="s">
        <v>127</v>
      </c>
      <c r="G76" s="59" t="s">
        <v>114</v>
      </c>
      <c r="H76" s="60">
        <v>2</v>
      </c>
      <c r="I76" s="242" t="s">
        <v>131</v>
      </c>
      <c r="J76" s="59" t="s">
        <v>92</v>
      </c>
      <c r="K76" s="244">
        <v>905571.9</v>
      </c>
      <c r="L76" s="63">
        <v>0</v>
      </c>
      <c r="M76" s="63">
        <v>0</v>
      </c>
      <c r="N76" s="63">
        <v>0</v>
      </c>
      <c r="O76" s="62">
        <f>K76+L76+M76+N76</f>
        <v>905571.9</v>
      </c>
      <c r="P76" s="59">
        <v>2014</v>
      </c>
      <c r="R76" s="299">
        <f>K76+L76+M76</f>
        <v>905571.9</v>
      </c>
    </row>
    <row r="77" spans="1:62" s="64" customFormat="1" ht="63.75">
      <c r="A77" s="14" t="s">
        <v>89</v>
      </c>
      <c r="B77" s="14">
        <v>1</v>
      </c>
      <c r="C77" s="14" t="s">
        <v>96</v>
      </c>
      <c r="D77" s="14" t="s">
        <v>125</v>
      </c>
      <c r="E77" s="14" t="s">
        <v>126</v>
      </c>
      <c r="F77" s="14" t="s">
        <v>127</v>
      </c>
      <c r="G77" s="14" t="s">
        <v>114</v>
      </c>
      <c r="H77" s="287"/>
      <c r="I77" s="30" t="s">
        <v>157</v>
      </c>
      <c r="J77" s="14" t="str">
        <f>J76</f>
        <v>тыс. руб.</v>
      </c>
      <c r="K77" s="201">
        <f>K76/K69</f>
        <v>50.8</v>
      </c>
      <c r="L77" s="56">
        <f>L76/L69</f>
        <v>0</v>
      </c>
      <c r="M77" s="56">
        <f>M76/M69</f>
        <v>0</v>
      </c>
      <c r="N77" s="56">
        <f>N76/N69</f>
        <v>0</v>
      </c>
      <c r="O77" s="56">
        <f>K77</f>
        <v>50.8</v>
      </c>
      <c r="P77" s="14">
        <v>2014</v>
      </c>
      <c r="Q77" s="1"/>
      <c r="R77" s="299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</row>
    <row r="78" spans="1:18" ht="21" customHeight="1">
      <c r="A78" s="59" t="s">
        <v>89</v>
      </c>
      <c r="B78" s="59">
        <v>1</v>
      </c>
      <c r="C78" s="59" t="s">
        <v>96</v>
      </c>
      <c r="D78" s="59" t="s">
        <v>125</v>
      </c>
      <c r="E78" s="59" t="s">
        <v>126</v>
      </c>
      <c r="F78" s="59" t="s">
        <v>127</v>
      </c>
      <c r="G78" s="59" t="s">
        <v>114</v>
      </c>
      <c r="H78" s="60">
        <v>2</v>
      </c>
      <c r="I78" s="242" t="s">
        <v>446</v>
      </c>
      <c r="J78" s="59" t="s">
        <v>92</v>
      </c>
      <c r="K78" s="244">
        <v>0</v>
      </c>
      <c r="L78" s="295">
        <v>949477.8</v>
      </c>
      <c r="M78" s="63">
        <v>525757.8</v>
      </c>
      <c r="N78" s="63">
        <v>963997.5</v>
      </c>
      <c r="O78" s="62">
        <f>K78+L78+M78+N78</f>
        <v>2439233.1</v>
      </c>
      <c r="P78" s="59">
        <v>2017</v>
      </c>
      <c r="R78" s="299">
        <f>K78+L78+M78</f>
        <v>1475235.6</v>
      </c>
    </row>
    <row r="79" spans="1:62" s="64" customFormat="1" ht="82.5" customHeight="1">
      <c r="A79" s="14" t="s">
        <v>89</v>
      </c>
      <c r="B79" s="14">
        <v>1</v>
      </c>
      <c r="C79" s="14" t="s">
        <v>96</v>
      </c>
      <c r="D79" s="14" t="s">
        <v>125</v>
      </c>
      <c r="E79" s="14" t="s">
        <v>126</v>
      </c>
      <c r="F79" s="14" t="s">
        <v>127</v>
      </c>
      <c r="G79" s="14" t="s">
        <v>114</v>
      </c>
      <c r="H79" s="287"/>
      <c r="I79" s="30" t="s">
        <v>457</v>
      </c>
      <c r="J79" s="14" t="str">
        <f>J78</f>
        <v>тыс. руб.</v>
      </c>
      <c r="K79" s="201">
        <f>K78/K71</f>
        <v>0</v>
      </c>
      <c r="L79" s="56">
        <f>L78/L69</f>
        <v>52.5</v>
      </c>
      <c r="M79" s="56">
        <f>M78/M69</f>
        <v>28</v>
      </c>
      <c r="N79" s="56">
        <f>N78/N69</f>
        <v>50.2</v>
      </c>
      <c r="O79" s="56">
        <f>O78/O69</f>
        <v>33</v>
      </c>
      <c r="P79" s="14">
        <v>2017</v>
      </c>
      <c r="Q79" s="1"/>
      <c r="R79" s="299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</row>
    <row r="80" spans="1:64" ht="27.75" customHeight="1">
      <c r="A80" s="50" t="s">
        <v>89</v>
      </c>
      <c r="B80" s="50">
        <v>1</v>
      </c>
      <c r="C80" s="50" t="s">
        <v>96</v>
      </c>
      <c r="D80" s="50" t="s">
        <v>96</v>
      </c>
      <c r="E80" s="50">
        <v>2</v>
      </c>
      <c r="F80" s="50" t="s">
        <v>90</v>
      </c>
      <c r="G80" s="50">
        <v>6</v>
      </c>
      <c r="H80" s="50">
        <v>3</v>
      </c>
      <c r="I80" s="61" t="s">
        <v>158</v>
      </c>
      <c r="J80" s="50" t="s">
        <v>92</v>
      </c>
      <c r="K80" s="246">
        <v>1000</v>
      </c>
      <c r="L80" s="53">
        <v>0</v>
      </c>
      <c r="M80" s="53">
        <v>0</v>
      </c>
      <c r="N80" s="53">
        <v>0</v>
      </c>
      <c r="O80" s="53">
        <f>K80+L80+M80+N80</f>
        <v>1000</v>
      </c>
      <c r="P80" s="65">
        <v>2014</v>
      </c>
      <c r="R80" s="299">
        <f>K80+L80+M80</f>
        <v>1000</v>
      </c>
      <c r="BK80" s="3"/>
      <c r="BL80" s="3"/>
    </row>
    <row r="81" spans="1:64" ht="66" customHeight="1">
      <c r="A81" s="14" t="s">
        <v>89</v>
      </c>
      <c r="B81" s="14">
        <v>1</v>
      </c>
      <c r="C81" s="14" t="s">
        <v>96</v>
      </c>
      <c r="D81" s="14" t="s">
        <v>96</v>
      </c>
      <c r="E81" s="14" t="s">
        <v>96</v>
      </c>
      <c r="F81" s="14" t="s">
        <v>90</v>
      </c>
      <c r="G81" s="14" t="s">
        <v>119</v>
      </c>
      <c r="H81" s="14"/>
      <c r="I81" s="30" t="s">
        <v>159</v>
      </c>
      <c r="J81" s="14" t="s">
        <v>99</v>
      </c>
      <c r="K81" s="193">
        <v>27</v>
      </c>
      <c r="L81" s="28">
        <v>0</v>
      </c>
      <c r="M81" s="28">
        <v>0</v>
      </c>
      <c r="N81" s="28">
        <v>0</v>
      </c>
      <c r="O81" s="28">
        <f>K81</f>
        <v>27</v>
      </c>
      <c r="P81" s="40">
        <v>2014</v>
      </c>
      <c r="R81" s="299"/>
      <c r="BK81" s="3"/>
      <c r="BL81" s="3"/>
    </row>
    <row r="82" spans="1:64" ht="70.5" customHeight="1">
      <c r="A82" s="304" t="s">
        <v>89</v>
      </c>
      <c r="B82" s="304">
        <v>1</v>
      </c>
      <c r="C82" s="304" t="s">
        <v>96</v>
      </c>
      <c r="D82" s="304" t="s">
        <v>96</v>
      </c>
      <c r="E82" s="304">
        <v>2</v>
      </c>
      <c r="F82" s="304" t="s">
        <v>90</v>
      </c>
      <c r="G82" s="304">
        <v>8</v>
      </c>
      <c r="H82" s="304">
        <v>3</v>
      </c>
      <c r="I82" s="242" t="s">
        <v>467</v>
      </c>
      <c r="J82" s="234" t="s">
        <v>92</v>
      </c>
      <c r="K82" s="246">
        <v>0</v>
      </c>
      <c r="L82" s="290">
        <v>4000</v>
      </c>
      <c r="M82" s="53">
        <v>0</v>
      </c>
      <c r="N82" s="53">
        <v>0</v>
      </c>
      <c r="O82" s="53">
        <f>K82+L82+M82+N82</f>
        <v>4000</v>
      </c>
      <c r="P82" s="65">
        <v>2015</v>
      </c>
      <c r="R82" s="299">
        <f>K82+L82+M82</f>
        <v>4000</v>
      </c>
      <c r="BK82" s="3"/>
      <c r="BL82" s="3"/>
    </row>
    <row r="83" spans="1:64" ht="66" customHeight="1">
      <c r="A83" s="14" t="s">
        <v>89</v>
      </c>
      <c r="B83" s="14">
        <v>1</v>
      </c>
      <c r="C83" s="14" t="s">
        <v>96</v>
      </c>
      <c r="D83" s="14" t="s">
        <v>96</v>
      </c>
      <c r="E83" s="14">
        <v>2</v>
      </c>
      <c r="F83" s="14" t="s">
        <v>90</v>
      </c>
      <c r="G83" s="14">
        <v>8</v>
      </c>
      <c r="H83" s="14"/>
      <c r="I83" s="30" t="s">
        <v>471</v>
      </c>
      <c r="J83" s="14" t="s">
        <v>117</v>
      </c>
      <c r="K83" s="200">
        <v>0</v>
      </c>
      <c r="L83" s="40">
        <v>407</v>
      </c>
      <c r="M83" s="40">
        <v>0</v>
      </c>
      <c r="N83" s="40">
        <v>0</v>
      </c>
      <c r="O83" s="40">
        <f>L83</f>
        <v>407</v>
      </c>
      <c r="P83" s="40">
        <v>2015</v>
      </c>
      <c r="R83" s="299"/>
      <c r="BK83" s="3"/>
      <c r="BL83" s="3"/>
    </row>
    <row r="84" spans="1:62" s="21" customFormat="1" ht="25.5">
      <c r="A84" s="248" t="s">
        <v>89</v>
      </c>
      <c r="B84" s="248">
        <v>1</v>
      </c>
      <c r="C84" s="248" t="s">
        <v>96</v>
      </c>
      <c r="D84" s="248" t="s">
        <v>96</v>
      </c>
      <c r="E84" s="248" t="s">
        <v>119</v>
      </c>
      <c r="F84" s="248" t="s">
        <v>90</v>
      </c>
      <c r="G84" s="248" t="s">
        <v>90</v>
      </c>
      <c r="H84" s="248"/>
      <c r="I84" s="247" t="s">
        <v>160</v>
      </c>
      <c r="J84" s="248" t="s">
        <v>92</v>
      </c>
      <c r="K84" s="257">
        <f>K85+K86</f>
        <v>169412.5</v>
      </c>
      <c r="L84" s="251">
        <f>L85+L86</f>
        <v>187601.1</v>
      </c>
      <c r="M84" s="251">
        <f>M85+M86</f>
        <v>243414.8</v>
      </c>
      <c r="N84" s="251">
        <f>N85+N86</f>
        <v>293298</v>
      </c>
      <c r="O84" s="251">
        <f>O85+O86</f>
        <v>893726.4</v>
      </c>
      <c r="P84" s="248">
        <v>2017</v>
      </c>
      <c r="Q84" s="20"/>
      <c r="R84" s="299">
        <f>K84+L84+M84</f>
        <v>600428.4</v>
      </c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</row>
    <row r="85" spans="1:62" s="21" customFormat="1" ht="15.75">
      <c r="A85" s="249"/>
      <c r="B85" s="249"/>
      <c r="C85" s="249"/>
      <c r="D85" s="249"/>
      <c r="E85" s="249"/>
      <c r="F85" s="249"/>
      <c r="G85" s="249"/>
      <c r="H85" s="249">
        <v>3</v>
      </c>
      <c r="I85" s="253" t="s">
        <v>93</v>
      </c>
      <c r="J85" s="254" t="s">
        <v>92</v>
      </c>
      <c r="K85" s="255">
        <f>K92+K95</f>
        <v>169412.5</v>
      </c>
      <c r="L85" s="256">
        <f>L92+L95</f>
        <v>187601.1</v>
      </c>
      <c r="M85" s="256">
        <f>M92+M95</f>
        <v>243414.8</v>
      </c>
      <c r="N85" s="256">
        <f>N92+N95</f>
        <v>293298</v>
      </c>
      <c r="O85" s="256">
        <f>O92+O95</f>
        <v>893726.4</v>
      </c>
      <c r="P85" s="254">
        <v>2017</v>
      </c>
      <c r="Q85" s="20"/>
      <c r="R85" s="299">
        <f>K85+L85+M85</f>
        <v>600428.4</v>
      </c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</row>
    <row r="86" spans="1:62" s="21" customFormat="1" ht="15.75">
      <c r="A86" s="249"/>
      <c r="B86" s="249"/>
      <c r="C86" s="249"/>
      <c r="D86" s="249"/>
      <c r="E86" s="249"/>
      <c r="F86" s="249"/>
      <c r="G86" s="249"/>
      <c r="H86" s="249">
        <v>2</v>
      </c>
      <c r="I86" s="253" t="s">
        <v>94</v>
      </c>
      <c r="J86" s="254" t="s">
        <v>92</v>
      </c>
      <c r="K86" s="255">
        <v>0</v>
      </c>
      <c r="L86" s="256">
        <v>0</v>
      </c>
      <c r="M86" s="256">
        <v>0</v>
      </c>
      <c r="N86" s="256">
        <v>0</v>
      </c>
      <c r="O86" s="256">
        <f>K86+L86+M86+N86</f>
        <v>0</v>
      </c>
      <c r="P86" s="254">
        <v>2017</v>
      </c>
      <c r="Q86" s="20"/>
      <c r="R86" s="299">
        <f>K86+L86+M86</f>
        <v>0</v>
      </c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</row>
    <row r="87" spans="1:18" ht="63.75">
      <c r="A87" s="14" t="s">
        <v>89</v>
      </c>
      <c r="B87" s="14">
        <v>1</v>
      </c>
      <c r="C87" s="14" t="s">
        <v>96</v>
      </c>
      <c r="D87" s="14" t="s">
        <v>96</v>
      </c>
      <c r="E87" s="14" t="s">
        <v>119</v>
      </c>
      <c r="F87" s="14" t="s">
        <v>90</v>
      </c>
      <c r="G87" s="14" t="s">
        <v>90</v>
      </c>
      <c r="H87" s="14"/>
      <c r="I87" s="27" t="s">
        <v>161</v>
      </c>
      <c r="J87" s="14" t="s">
        <v>99</v>
      </c>
      <c r="K87" s="193">
        <v>86</v>
      </c>
      <c r="L87" s="28">
        <v>87</v>
      </c>
      <c r="M87" s="28">
        <v>88</v>
      </c>
      <c r="N87" s="29">
        <v>88</v>
      </c>
      <c r="O87" s="28">
        <v>88</v>
      </c>
      <c r="P87" s="14">
        <v>2017</v>
      </c>
      <c r="R87" s="299"/>
    </row>
    <row r="88" spans="1:18" ht="58.5" customHeight="1">
      <c r="A88" s="14" t="s">
        <v>89</v>
      </c>
      <c r="B88" s="14">
        <v>1</v>
      </c>
      <c r="C88" s="14" t="s">
        <v>96</v>
      </c>
      <c r="D88" s="14" t="s">
        <v>96</v>
      </c>
      <c r="E88" s="14" t="s">
        <v>119</v>
      </c>
      <c r="F88" s="14" t="s">
        <v>90</v>
      </c>
      <c r="G88" s="14" t="s">
        <v>90</v>
      </c>
      <c r="H88" s="14"/>
      <c r="I88" s="30" t="s">
        <v>162</v>
      </c>
      <c r="J88" s="14" t="s">
        <v>117</v>
      </c>
      <c r="K88" s="194">
        <v>81</v>
      </c>
      <c r="L88" s="31">
        <v>81.1</v>
      </c>
      <c r="M88" s="31">
        <v>82</v>
      </c>
      <c r="N88" s="31">
        <v>83</v>
      </c>
      <c r="O88" s="31">
        <v>83</v>
      </c>
      <c r="P88" s="14">
        <v>2017</v>
      </c>
      <c r="R88" s="299"/>
    </row>
    <row r="89" spans="1:18" ht="82.5" customHeight="1">
      <c r="A89" s="14" t="s">
        <v>89</v>
      </c>
      <c r="B89" s="14">
        <v>1</v>
      </c>
      <c r="C89" s="14" t="s">
        <v>96</v>
      </c>
      <c r="D89" s="14" t="s">
        <v>96</v>
      </c>
      <c r="E89" s="14" t="s">
        <v>119</v>
      </c>
      <c r="F89" s="14" t="s">
        <v>90</v>
      </c>
      <c r="G89" s="14" t="s">
        <v>90</v>
      </c>
      <c r="H89" s="14"/>
      <c r="I89" s="30" t="s">
        <v>163</v>
      </c>
      <c r="J89" s="33" t="s">
        <v>99</v>
      </c>
      <c r="K89" s="205">
        <v>80</v>
      </c>
      <c r="L89" s="66">
        <v>85</v>
      </c>
      <c r="M89" s="66">
        <v>90</v>
      </c>
      <c r="N89" s="66">
        <v>95</v>
      </c>
      <c r="O89" s="66">
        <f>N89</f>
        <v>95</v>
      </c>
      <c r="P89" s="36">
        <v>2017</v>
      </c>
      <c r="R89" s="299"/>
    </row>
    <row r="90" spans="1:18" ht="55.5" customHeight="1">
      <c r="A90" s="60" t="s">
        <v>89</v>
      </c>
      <c r="B90" s="60">
        <v>1</v>
      </c>
      <c r="C90" s="60" t="s">
        <v>96</v>
      </c>
      <c r="D90" s="60" t="s">
        <v>96</v>
      </c>
      <c r="E90" s="60" t="s">
        <v>119</v>
      </c>
      <c r="F90" s="60" t="s">
        <v>90</v>
      </c>
      <c r="G90" s="60" t="s">
        <v>96</v>
      </c>
      <c r="H90" s="60"/>
      <c r="I90" s="296" t="s">
        <v>164</v>
      </c>
      <c r="J90" s="50" t="s">
        <v>111</v>
      </c>
      <c r="K90" s="206" t="s">
        <v>112</v>
      </c>
      <c r="L90" s="67" t="s">
        <v>112</v>
      </c>
      <c r="M90" s="67" t="s">
        <v>112</v>
      </c>
      <c r="N90" s="68" t="s">
        <v>112</v>
      </c>
      <c r="O90" s="67" t="s">
        <v>112</v>
      </c>
      <c r="P90" s="50">
        <v>2017</v>
      </c>
      <c r="R90" s="299"/>
    </row>
    <row r="91" spans="1:18" ht="51">
      <c r="A91" s="14" t="s">
        <v>89</v>
      </c>
      <c r="B91" s="14">
        <v>1</v>
      </c>
      <c r="C91" s="14" t="s">
        <v>96</v>
      </c>
      <c r="D91" s="14" t="s">
        <v>96</v>
      </c>
      <c r="E91" s="14" t="s">
        <v>119</v>
      </c>
      <c r="F91" s="14" t="s">
        <v>90</v>
      </c>
      <c r="G91" s="14" t="s">
        <v>96</v>
      </c>
      <c r="H91" s="14"/>
      <c r="I91" s="30" t="s">
        <v>165</v>
      </c>
      <c r="J91" s="14" t="s">
        <v>99</v>
      </c>
      <c r="K91" s="193">
        <v>100</v>
      </c>
      <c r="L91" s="28">
        <v>100</v>
      </c>
      <c r="M91" s="28">
        <v>100</v>
      </c>
      <c r="N91" s="28">
        <v>100</v>
      </c>
      <c r="O91" s="28">
        <v>100</v>
      </c>
      <c r="P91" s="14">
        <v>2017</v>
      </c>
      <c r="R91" s="299"/>
    </row>
    <row r="92" spans="1:18" ht="25.5">
      <c r="A92" s="50" t="s">
        <v>89</v>
      </c>
      <c r="B92" s="50">
        <v>1</v>
      </c>
      <c r="C92" s="50" t="s">
        <v>96</v>
      </c>
      <c r="D92" s="50" t="s">
        <v>96</v>
      </c>
      <c r="E92" s="50" t="s">
        <v>119</v>
      </c>
      <c r="F92" s="50" t="s">
        <v>90</v>
      </c>
      <c r="G92" s="50" t="s">
        <v>114</v>
      </c>
      <c r="H92" s="60">
        <v>3</v>
      </c>
      <c r="I92" s="52" t="s">
        <v>166</v>
      </c>
      <c r="J92" s="50" t="s">
        <v>92</v>
      </c>
      <c r="K92" s="204">
        <v>169392.5</v>
      </c>
      <c r="L92" s="290">
        <v>185012.7</v>
      </c>
      <c r="M92" s="54">
        <v>240014.8</v>
      </c>
      <c r="N92" s="54">
        <v>289498</v>
      </c>
      <c r="O92" s="54">
        <f>K92+L92+M92+N92</f>
        <v>883918</v>
      </c>
      <c r="P92" s="50">
        <v>2017</v>
      </c>
      <c r="R92" s="299">
        <f>K92+L92+M92</f>
        <v>594420</v>
      </c>
    </row>
    <row r="93" spans="1:18" ht="38.25">
      <c r="A93" s="14" t="s">
        <v>89</v>
      </c>
      <c r="B93" s="14">
        <v>1</v>
      </c>
      <c r="C93" s="14" t="s">
        <v>96</v>
      </c>
      <c r="D93" s="14" t="s">
        <v>96</v>
      </c>
      <c r="E93" s="14" t="s">
        <v>119</v>
      </c>
      <c r="F93" s="14" t="s">
        <v>90</v>
      </c>
      <c r="G93" s="14" t="s">
        <v>114</v>
      </c>
      <c r="H93" s="14"/>
      <c r="I93" s="30" t="s">
        <v>167</v>
      </c>
      <c r="J93" s="14" t="s">
        <v>117</v>
      </c>
      <c r="K93" s="200">
        <v>13494</v>
      </c>
      <c r="L93" s="40">
        <v>13507</v>
      </c>
      <c r="M93" s="40">
        <v>13303</v>
      </c>
      <c r="N93" s="40">
        <v>13303</v>
      </c>
      <c r="O93" s="40">
        <f>K93+L93+M93+N93</f>
        <v>53607</v>
      </c>
      <c r="P93" s="14">
        <v>2017</v>
      </c>
      <c r="R93" s="299"/>
    </row>
    <row r="94" spans="1:18" ht="66" customHeight="1">
      <c r="A94" s="14" t="s">
        <v>89</v>
      </c>
      <c r="B94" s="14">
        <v>1</v>
      </c>
      <c r="C94" s="14" t="s">
        <v>96</v>
      </c>
      <c r="D94" s="14" t="s">
        <v>96</v>
      </c>
      <c r="E94" s="14" t="s">
        <v>119</v>
      </c>
      <c r="F94" s="14" t="s">
        <v>90</v>
      </c>
      <c r="G94" s="14" t="s">
        <v>114</v>
      </c>
      <c r="H94" s="14"/>
      <c r="I94" s="30" t="s">
        <v>168</v>
      </c>
      <c r="J94" s="14" t="s">
        <v>99</v>
      </c>
      <c r="K94" s="201">
        <f>K84/K10*100</f>
        <v>16.1</v>
      </c>
      <c r="L94" s="56">
        <f>L92/L10*100</f>
        <v>19</v>
      </c>
      <c r="M94" s="56">
        <f>M84/M10*100</f>
        <v>19.4</v>
      </c>
      <c r="N94" s="56">
        <f>N84/N10*100</f>
        <v>21.5</v>
      </c>
      <c r="O94" s="56">
        <f>O84/O10*100</f>
        <v>19.2</v>
      </c>
      <c r="P94" s="14">
        <v>2017</v>
      </c>
      <c r="R94" s="299"/>
    </row>
    <row r="95" spans="1:18" ht="38.25">
      <c r="A95" s="50" t="s">
        <v>89</v>
      </c>
      <c r="B95" s="50">
        <v>1</v>
      </c>
      <c r="C95" s="50" t="s">
        <v>96</v>
      </c>
      <c r="D95" s="50" t="s">
        <v>96</v>
      </c>
      <c r="E95" s="50" t="s">
        <v>119</v>
      </c>
      <c r="F95" s="50" t="s">
        <v>90</v>
      </c>
      <c r="G95" s="50" t="s">
        <v>119</v>
      </c>
      <c r="H95" s="60">
        <v>3</v>
      </c>
      <c r="I95" s="52" t="s">
        <v>169</v>
      </c>
      <c r="J95" s="50" t="s">
        <v>92</v>
      </c>
      <c r="K95" s="199">
        <v>20</v>
      </c>
      <c r="L95" s="290">
        <v>2588.4</v>
      </c>
      <c r="M95" s="54">
        <v>3400</v>
      </c>
      <c r="N95" s="57">
        <v>3800</v>
      </c>
      <c r="O95" s="54">
        <f>K95+L95+M95+N95</f>
        <v>9808.4</v>
      </c>
      <c r="P95" s="50">
        <v>2017</v>
      </c>
      <c r="R95" s="299">
        <f>K95+L95+M95</f>
        <v>6008.4</v>
      </c>
    </row>
    <row r="96" spans="1:62" s="64" customFormat="1" ht="63.75" customHeight="1">
      <c r="A96" s="14" t="s">
        <v>89</v>
      </c>
      <c r="B96" s="14">
        <v>1</v>
      </c>
      <c r="C96" s="14" t="s">
        <v>96</v>
      </c>
      <c r="D96" s="14" t="s">
        <v>96</v>
      </c>
      <c r="E96" s="14" t="s">
        <v>119</v>
      </c>
      <c r="F96" s="14" t="s">
        <v>90</v>
      </c>
      <c r="G96" s="14" t="s">
        <v>119</v>
      </c>
      <c r="H96" s="14"/>
      <c r="I96" s="30" t="s">
        <v>170</v>
      </c>
      <c r="J96" s="14" t="s">
        <v>154</v>
      </c>
      <c r="K96" s="200">
        <v>2</v>
      </c>
      <c r="L96" s="40">
        <v>7</v>
      </c>
      <c r="M96" s="40">
        <v>7</v>
      </c>
      <c r="N96" s="40">
        <v>7</v>
      </c>
      <c r="O96" s="40">
        <f>K96+L96+M96+N96</f>
        <v>23</v>
      </c>
      <c r="P96" s="14">
        <v>2017</v>
      </c>
      <c r="Q96" s="1"/>
      <c r="R96" s="299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</row>
    <row r="97" spans="1:62" s="21" customFormat="1" ht="25.5">
      <c r="A97" s="248" t="s">
        <v>89</v>
      </c>
      <c r="B97" s="248">
        <v>1</v>
      </c>
      <c r="C97" s="248" t="s">
        <v>96</v>
      </c>
      <c r="D97" s="248" t="s">
        <v>96</v>
      </c>
      <c r="E97" s="248" t="s">
        <v>122</v>
      </c>
      <c r="F97" s="248" t="s">
        <v>90</v>
      </c>
      <c r="G97" s="248" t="s">
        <v>90</v>
      </c>
      <c r="H97" s="249"/>
      <c r="I97" s="247" t="s">
        <v>171</v>
      </c>
      <c r="J97" s="248" t="s">
        <v>92</v>
      </c>
      <c r="K97" s="257">
        <f>K98+K99</f>
        <v>1694</v>
      </c>
      <c r="L97" s="251">
        <f>L98+L99</f>
        <v>1883</v>
      </c>
      <c r="M97" s="251">
        <f>M98+M99</f>
        <v>2452</v>
      </c>
      <c r="N97" s="251">
        <f>N98+N99</f>
        <v>2750</v>
      </c>
      <c r="O97" s="251">
        <f>O98+O99</f>
        <v>8779</v>
      </c>
      <c r="P97" s="248">
        <v>2017</v>
      </c>
      <c r="Q97" s="20"/>
      <c r="R97" s="299">
        <f>K97+L97+M97</f>
        <v>6029</v>
      </c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</row>
    <row r="98" spans="1:62" s="21" customFormat="1" ht="15.75">
      <c r="A98" s="249"/>
      <c r="B98" s="249"/>
      <c r="C98" s="249"/>
      <c r="D98" s="249"/>
      <c r="E98" s="249"/>
      <c r="F98" s="249"/>
      <c r="G98" s="249"/>
      <c r="H98" s="249">
        <v>3</v>
      </c>
      <c r="I98" s="253" t="s">
        <v>93</v>
      </c>
      <c r="J98" s="254" t="s">
        <v>92</v>
      </c>
      <c r="K98" s="255">
        <f>K104+K106+K108+K110+K112+K114</f>
        <v>1694</v>
      </c>
      <c r="L98" s="256">
        <f>L104+L106+L108+L110+L112+L114</f>
        <v>1883</v>
      </c>
      <c r="M98" s="256">
        <f>M104+M106+M108+M110+M112+M114</f>
        <v>2452</v>
      </c>
      <c r="N98" s="256">
        <f>N104+N106+N108+N110+N112+N114</f>
        <v>2750</v>
      </c>
      <c r="O98" s="256">
        <f>O104+O106+O108+O110+O112+O114</f>
        <v>8779</v>
      </c>
      <c r="P98" s="254">
        <v>2017</v>
      </c>
      <c r="Q98" s="20"/>
      <c r="R98" s="299">
        <f>K98+L98+M98</f>
        <v>6029</v>
      </c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</row>
    <row r="99" spans="1:62" s="21" customFormat="1" ht="15.75">
      <c r="A99" s="249"/>
      <c r="B99" s="249"/>
      <c r="C99" s="249"/>
      <c r="D99" s="249"/>
      <c r="E99" s="249"/>
      <c r="F99" s="249"/>
      <c r="G99" s="249"/>
      <c r="H99" s="249">
        <v>2</v>
      </c>
      <c r="I99" s="253" t="s">
        <v>94</v>
      </c>
      <c r="J99" s="254" t="s">
        <v>92</v>
      </c>
      <c r="K99" s="255">
        <v>0</v>
      </c>
      <c r="L99" s="256">
        <v>0</v>
      </c>
      <c r="M99" s="256">
        <v>0</v>
      </c>
      <c r="N99" s="256">
        <v>0</v>
      </c>
      <c r="O99" s="256">
        <f>K99+L99+M99+N99</f>
        <v>0</v>
      </c>
      <c r="P99" s="254"/>
      <c r="Q99" s="20"/>
      <c r="R99" s="299">
        <f>K99+L99+M99</f>
        <v>0</v>
      </c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</row>
    <row r="100" spans="1:18" ht="51">
      <c r="A100" s="14" t="s">
        <v>89</v>
      </c>
      <c r="B100" s="14">
        <v>1</v>
      </c>
      <c r="C100" s="14" t="s">
        <v>96</v>
      </c>
      <c r="D100" s="14" t="s">
        <v>96</v>
      </c>
      <c r="E100" s="14">
        <v>4</v>
      </c>
      <c r="F100" s="14" t="s">
        <v>90</v>
      </c>
      <c r="G100" s="14">
        <v>0</v>
      </c>
      <c r="H100" s="14"/>
      <c r="I100" s="30" t="s">
        <v>172</v>
      </c>
      <c r="J100" s="14" t="s">
        <v>99</v>
      </c>
      <c r="K100" s="201">
        <v>0.2</v>
      </c>
      <c r="L100" s="201">
        <v>0.2</v>
      </c>
      <c r="M100" s="201">
        <v>0.2</v>
      </c>
      <c r="N100" s="201">
        <v>0.2</v>
      </c>
      <c r="O100" s="201">
        <v>0.2</v>
      </c>
      <c r="P100" s="14">
        <v>2017</v>
      </c>
      <c r="R100" s="299"/>
    </row>
    <row r="101" spans="1:18" ht="45.75" customHeight="1">
      <c r="A101" s="14" t="s">
        <v>89</v>
      </c>
      <c r="B101" s="14">
        <v>1</v>
      </c>
      <c r="C101" s="14" t="s">
        <v>96</v>
      </c>
      <c r="D101" s="14" t="s">
        <v>96</v>
      </c>
      <c r="E101" s="14" t="s">
        <v>122</v>
      </c>
      <c r="F101" s="14" t="s">
        <v>90</v>
      </c>
      <c r="G101" s="14" t="s">
        <v>90</v>
      </c>
      <c r="H101" s="14"/>
      <c r="I101" s="30" t="s">
        <v>173</v>
      </c>
      <c r="J101" s="14" t="s">
        <v>154</v>
      </c>
      <c r="K101" s="200">
        <f>K105+K107+K109</f>
        <v>84</v>
      </c>
      <c r="L101" s="40">
        <f>L105+L107+L109</f>
        <v>91</v>
      </c>
      <c r="M101" s="40">
        <f>M105+M107+M109</f>
        <v>98</v>
      </c>
      <c r="N101" s="40">
        <f>N105+N107+N109</f>
        <v>105</v>
      </c>
      <c r="O101" s="40">
        <v>105</v>
      </c>
      <c r="P101" s="14">
        <v>2017</v>
      </c>
      <c r="R101" s="299"/>
    </row>
    <row r="102" spans="1:18" ht="42.75" customHeight="1">
      <c r="A102" s="50" t="s">
        <v>89</v>
      </c>
      <c r="B102" s="50">
        <v>1</v>
      </c>
      <c r="C102" s="50" t="s">
        <v>96</v>
      </c>
      <c r="D102" s="50" t="s">
        <v>96</v>
      </c>
      <c r="E102" s="50" t="s">
        <v>122</v>
      </c>
      <c r="F102" s="50" t="s">
        <v>90</v>
      </c>
      <c r="G102" s="50" t="s">
        <v>96</v>
      </c>
      <c r="H102" s="60"/>
      <c r="I102" s="52" t="s">
        <v>174</v>
      </c>
      <c r="J102" s="50" t="s">
        <v>111</v>
      </c>
      <c r="K102" s="199" t="s">
        <v>112</v>
      </c>
      <c r="L102" s="53" t="s">
        <v>112</v>
      </c>
      <c r="M102" s="53" t="s">
        <v>112</v>
      </c>
      <c r="N102" s="54" t="s">
        <v>112</v>
      </c>
      <c r="O102" s="53" t="s">
        <v>112</v>
      </c>
      <c r="P102" s="50">
        <v>2017</v>
      </c>
      <c r="R102" s="299"/>
    </row>
    <row r="103" spans="1:18" ht="38.25">
      <c r="A103" s="14" t="s">
        <v>89</v>
      </c>
      <c r="B103" s="14">
        <v>1</v>
      </c>
      <c r="C103" s="14" t="s">
        <v>96</v>
      </c>
      <c r="D103" s="14" t="s">
        <v>96</v>
      </c>
      <c r="E103" s="14" t="s">
        <v>122</v>
      </c>
      <c r="F103" s="14" t="s">
        <v>90</v>
      </c>
      <c r="G103" s="14" t="s">
        <v>96</v>
      </c>
      <c r="H103" s="14"/>
      <c r="I103" s="30" t="s">
        <v>175</v>
      </c>
      <c r="J103" s="14" t="s">
        <v>99</v>
      </c>
      <c r="K103" s="193">
        <v>100</v>
      </c>
      <c r="L103" s="28">
        <v>100</v>
      </c>
      <c r="M103" s="28">
        <v>100</v>
      </c>
      <c r="N103" s="28">
        <v>100</v>
      </c>
      <c r="O103" s="28">
        <v>100</v>
      </c>
      <c r="P103" s="14">
        <v>2017</v>
      </c>
      <c r="R103" s="299"/>
    </row>
    <row r="104" spans="1:18" ht="32.25" customHeight="1">
      <c r="A104" s="50" t="s">
        <v>89</v>
      </c>
      <c r="B104" s="50">
        <v>1</v>
      </c>
      <c r="C104" s="50" t="s">
        <v>96</v>
      </c>
      <c r="D104" s="50" t="s">
        <v>96</v>
      </c>
      <c r="E104" s="50" t="s">
        <v>122</v>
      </c>
      <c r="F104" s="50" t="s">
        <v>90</v>
      </c>
      <c r="G104" s="50" t="s">
        <v>114</v>
      </c>
      <c r="H104" s="60">
        <v>3</v>
      </c>
      <c r="I104" s="69" t="s">
        <v>176</v>
      </c>
      <c r="J104" s="50" t="s">
        <v>92</v>
      </c>
      <c r="K104" s="199">
        <v>500</v>
      </c>
      <c r="L104" s="54">
        <v>785</v>
      </c>
      <c r="M104" s="54">
        <v>712</v>
      </c>
      <c r="N104" s="54">
        <v>1010</v>
      </c>
      <c r="O104" s="54">
        <f>K104+L104+M104+N104</f>
        <v>3007</v>
      </c>
      <c r="P104" s="50">
        <v>2017</v>
      </c>
      <c r="R104" s="299">
        <f>K104+L104+M104</f>
        <v>1997</v>
      </c>
    </row>
    <row r="105" spans="1:18" ht="38.25">
      <c r="A105" s="14" t="s">
        <v>89</v>
      </c>
      <c r="B105" s="14">
        <v>1</v>
      </c>
      <c r="C105" s="14" t="s">
        <v>96</v>
      </c>
      <c r="D105" s="14" t="s">
        <v>96</v>
      </c>
      <c r="E105" s="14" t="s">
        <v>122</v>
      </c>
      <c r="F105" s="14" t="s">
        <v>90</v>
      </c>
      <c r="G105" s="14" t="s">
        <v>114</v>
      </c>
      <c r="H105" s="14"/>
      <c r="I105" s="30" t="s">
        <v>177</v>
      </c>
      <c r="J105" s="14" t="s">
        <v>154</v>
      </c>
      <c r="K105" s="200">
        <v>51</v>
      </c>
      <c r="L105" s="40">
        <v>55</v>
      </c>
      <c r="M105" s="40">
        <v>60</v>
      </c>
      <c r="N105" s="40">
        <v>65</v>
      </c>
      <c r="O105" s="40">
        <f>K105+L105+M105+N105</f>
        <v>231</v>
      </c>
      <c r="P105" s="14">
        <v>2017</v>
      </c>
      <c r="R105" s="299"/>
    </row>
    <row r="106" spans="1:18" ht="25.5">
      <c r="A106" s="50" t="s">
        <v>89</v>
      </c>
      <c r="B106" s="50">
        <v>1</v>
      </c>
      <c r="C106" s="50" t="s">
        <v>96</v>
      </c>
      <c r="D106" s="50" t="s">
        <v>96</v>
      </c>
      <c r="E106" s="50" t="s">
        <v>122</v>
      </c>
      <c r="F106" s="50" t="s">
        <v>90</v>
      </c>
      <c r="G106" s="50" t="s">
        <v>119</v>
      </c>
      <c r="H106" s="60">
        <v>3</v>
      </c>
      <c r="I106" s="52" t="s">
        <v>178</v>
      </c>
      <c r="J106" s="50" t="s">
        <v>92</v>
      </c>
      <c r="K106" s="199">
        <v>60</v>
      </c>
      <c r="L106" s="54">
        <v>80</v>
      </c>
      <c r="M106" s="54">
        <v>100</v>
      </c>
      <c r="N106" s="54">
        <v>100</v>
      </c>
      <c r="O106" s="54">
        <f>K106+L106+M106+N106</f>
        <v>340</v>
      </c>
      <c r="P106" s="50">
        <v>2017</v>
      </c>
      <c r="R106" s="299">
        <f>K106+L106+M106</f>
        <v>240</v>
      </c>
    </row>
    <row r="107" spans="1:18" ht="38.25">
      <c r="A107" s="14" t="s">
        <v>89</v>
      </c>
      <c r="B107" s="14">
        <v>1</v>
      </c>
      <c r="C107" s="14" t="s">
        <v>96</v>
      </c>
      <c r="D107" s="14" t="s">
        <v>96</v>
      </c>
      <c r="E107" s="14" t="s">
        <v>122</v>
      </c>
      <c r="F107" s="14" t="s">
        <v>90</v>
      </c>
      <c r="G107" s="14" t="s">
        <v>119</v>
      </c>
      <c r="H107" s="14"/>
      <c r="I107" s="30" t="s">
        <v>179</v>
      </c>
      <c r="J107" s="14" t="s">
        <v>99</v>
      </c>
      <c r="K107" s="200">
        <v>4</v>
      </c>
      <c r="L107" s="40">
        <v>7</v>
      </c>
      <c r="M107" s="40">
        <v>9</v>
      </c>
      <c r="N107" s="40">
        <v>11</v>
      </c>
      <c r="O107" s="40">
        <f>N107</f>
        <v>11</v>
      </c>
      <c r="P107" s="14">
        <v>2017</v>
      </c>
      <c r="R107" s="299"/>
    </row>
    <row r="108" spans="1:18" ht="25.5">
      <c r="A108" s="50" t="s">
        <v>89</v>
      </c>
      <c r="B108" s="50">
        <v>1</v>
      </c>
      <c r="C108" s="50" t="s">
        <v>96</v>
      </c>
      <c r="D108" s="50" t="s">
        <v>96</v>
      </c>
      <c r="E108" s="50" t="s">
        <v>122</v>
      </c>
      <c r="F108" s="50" t="s">
        <v>90</v>
      </c>
      <c r="G108" s="50" t="s">
        <v>122</v>
      </c>
      <c r="H108" s="60">
        <v>3</v>
      </c>
      <c r="I108" s="52" t="s">
        <v>180</v>
      </c>
      <c r="J108" s="50" t="s">
        <v>92</v>
      </c>
      <c r="K108" s="199">
        <v>500</v>
      </c>
      <c r="L108" s="54">
        <v>514</v>
      </c>
      <c r="M108" s="54">
        <v>620</v>
      </c>
      <c r="N108" s="54">
        <v>620</v>
      </c>
      <c r="O108" s="54">
        <f>K108+L108+M108+N108</f>
        <v>2254</v>
      </c>
      <c r="P108" s="50">
        <v>2017</v>
      </c>
      <c r="R108" s="299">
        <f>K108+L108+M108</f>
        <v>1634</v>
      </c>
    </row>
    <row r="109" spans="1:18" ht="29.25" customHeight="1">
      <c r="A109" s="14" t="s">
        <v>89</v>
      </c>
      <c r="B109" s="14">
        <v>1</v>
      </c>
      <c r="C109" s="14" t="s">
        <v>96</v>
      </c>
      <c r="D109" s="14" t="s">
        <v>96</v>
      </c>
      <c r="E109" s="14" t="s">
        <v>122</v>
      </c>
      <c r="F109" s="14" t="s">
        <v>90</v>
      </c>
      <c r="G109" s="14" t="s">
        <v>122</v>
      </c>
      <c r="H109" s="14"/>
      <c r="I109" s="30" t="s">
        <v>181</v>
      </c>
      <c r="J109" s="14" t="s">
        <v>154</v>
      </c>
      <c r="K109" s="200">
        <v>29</v>
      </c>
      <c r="L109" s="58">
        <v>29</v>
      </c>
      <c r="M109" s="58">
        <v>29</v>
      </c>
      <c r="N109" s="58">
        <v>29</v>
      </c>
      <c r="O109" s="40">
        <v>29</v>
      </c>
      <c r="P109" s="14">
        <v>2017</v>
      </c>
      <c r="R109" s="299"/>
    </row>
    <row r="110" spans="1:18" ht="25.5">
      <c r="A110" s="50" t="s">
        <v>89</v>
      </c>
      <c r="B110" s="50">
        <v>1</v>
      </c>
      <c r="C110" s="50" t="s">
        <v>96</v>
      </c>
      <c r="D110" s="50" t="s">
        <v>96</v>
      </c>
      <c r="E110" s="50" t="s">
        <v>122</v>
      </c>
      <c r="F110" s="50" t="s">
        <v>90</v>
      </c>
      <c r="G110" s="50" t="s">
        <v>128</v>
      </c>
      <c r="H110" s="60">
        <v>3</v>
      </c>
      <c r="I110" s="52" t="s">
        <v>182</v>
      </c>
      <c r="J110" s="50" t="s">
        <v>92</v>
      </c>
      <c r="K110" s="199">
        <v>300</v>
      </c>
      <c r="L110" s="54">
        <v>300</v>
      </c>
      <c r="M110" s="54">
        <v>500</v>
      </c>
      <c r="N110" s="54">
        <v>500</v>
      </c>
      <c r="O110" s="54">
        <f>K110+L110+M110+N110</f>
        <v>1600</v>
      </c>
      <c r="P110" s="50">
        <v>2017</v>
      </c>
      <c r="R110" s="299">
        <f>K110+L110+M110</f>
        <v>1100</v>
      </c>
    </row>
    <row r="111" spans="1:18" ht="25.5">
      <c r="A111" s="14" t="s">
        <v>89</v>
      </c>
      <c r="B111" s="14">
        <v>1</v>
      </c>
      <c r="C111" s="14" t="s">
        <v>96</v>
      </c>
      <c r="D111" s="14" t="s">
        <v>96</v>
      </c>
      <c r="E111" s="14" t="s">
        <v>122</v>
      </c>
      <c r="F111" s="14" t="s">
        <v>90</v>
      </c>
      <c r="G111" s="14" t="s">
        <v>128</v>
      </c>
      <c r="H111" s="14"/>
      <c r="I111" s="30" t="s">
        <v>183</v>
      </c>
      <c r="J111" s="14" t="s">
        <v>154</v>
      </c>
      <c r="K111" s="200">
        <v>10</v>
      </c>
      <c r="L111" s="40">
        <v>11</v>
      </c>
      <c r="M111" s="40">
        <v>11</v>
      </c>
      <c r="N111" s="40">
        <v>11</v>
      </c>
      <c r="O111" s="40">
        <v>11</v>
      </c>
      <c r="P111" s="14">
        <v>2017</v>
      </c>
      <c r="R111" s="299"/>
    </row>
    <row r="112" spans="1:18" ht="46.5" customHeight="1">
      <c r="A112" s="50" t="s">
        <v>89</v>
      </c>
      <c r="B112" s="50">
        <v>1</v>
      </c>
      <c r="C112" s="50" t="s">
        <v>96</v>
      </c>
      <c r="D112" s="50" t="s">
        <v>96</v>
      </c>
      <c r="E112" s="50" t="s">
        <v>122</v>
      </c>
      <c r="F112" s="50" t="s">
        <v>90</v>
      </c>
      <c r="G112" s="50" t="s">
        <v>127</v>
      </c>
      <c r="H112" s="60">
        <v>3</v>
      </c>
      <c r="I112" s="52" t="s">
        <v>184</v>
      </c>
      <c r="J112" s="50" t="s">
        <v>92</v>
      </c>
      <c r="K112" s="199">
        <v>104</v>
      </c>
      <c r="L112" s="54">
        <v>104</v>
      </c>
      <c r="M112" s="54">
        <v>120</v>
      </c>
      <c r="N112" s="54">
        <v>120</v>
      </c>
      <c r="O112" s="54">
        <f>K112+L112+M112+N112</f>
        <v>448</v>
      </c>
      <c r="P112" s="50">
        <v>2017</v>
      </c>
      <c r="R112" s="299">
        <f>K112+L112+M112</f>
        <v>328</v>
      </c>
    </row>
    <row r="113" spans="1:18" ht="38.25">
      <c r="A113" s="14" t="s">
        <v>89</v>
      </c>
      <c r="B113" s="14">
        <v>1</v>
      </c>
      <c r="C113" s="14" t="s">
        <v>96</v>
      </c>
      <c r="D113" s="14" t="s">
        <v>96</v>
      </c>
      <c r="E113" s="14" t="s">
        <v>122</v>
      </c>
      <c r="F113" s="14" t="s">
        <v>90</v>
      </c>
      <c r="G113" s="14" t="s">
        <v>127</v>
      </c>
      <c r="H113" s="14"/>
      <c r="I113" s="30" t="s">
        <v>185</v>
      </c>
      <c r="J113" s="14" t="s">
        <v>117</v>
      </c>
      <c r="K113" s="200">
        <v>70</v>
      </c>
      <c r="L113" s="40">
        <v>72</v>
      </c>
      <c r="M113" s="40">
        <v>75</v>
      </c>
      <c r="N113" s="40">
        <v>75</v>
      </c>
      <c r="O113" s="40">
        <f>K113+L113+M113+N113</f>
        <v>292</v>
      </c>
      <c r="P113" s="14">
        <v>2017</v>
      </c>
      <c r="R113" s="299"/>
    </row>
    <row r="114" spans="1:18" ht="89.25">
      <c r="A114" s="50" t="s">
        <v>89</v>
      </c>
      <c r="B114" s="50">
        <v>1</v>
      </c>
      <c r="C114" s="50" t="s">
        <v>96</v>
      </c>
      <c r="D114" s="50" t="s">
        <v>96</v>
      </c>
      <c r="E114" s="50" t="s">
        <v>122</v>
      </c>
      <c r="F114" s="50" t="s">
        <v>90</v>
      </c>
      <c r="G114" s="50" t="s">
        <v>125</v>
      </c>
      <c r="H114" s="60">
        <v>3</v>
      </c>
      <c r="I114" s="52" t="s">
        <v>186</v>
      </c>
      <c r="J114" s="50" t="s">
        <v>92</v>
      </c>
      <c r="K114" s="199">
        <v>230</v>
      </c>
      <c r="L114" s="54">
        <v>100</v>
      </c>
      <c r="M114" s="54">
        <v>400</v>
      </c>
      <c r="N114" s="54">
        <v>400</v>
      </c>
      <c r="O114" s="54">
        <f>K114+L114+M114+N114</f>
        <v>1130</v>
      </c>
      <c r="P114" s="50">
        <v>2017</v>
      </c>
      <c r="R114" s="299">
        <f>K114+L114+M114</f>
        <v>730</v>
      </c>
    </row>
    <row r="115" spans="1:62" s="64" customFormat="1" ht="51">
      <c r="A115" s="14" t="s">
        <v>89</v>
      </c>
      <c r="B115" s="14">
        <v>1</v>
      </c>
      <c r="C115" s="14" t="s">
        <v>96</v>
      </c>
      <c r="D115" s="14" t="s">
        <v>96</v>
      </c>
      <c r="E115" s="14" t="s">
        <v>122</v>
      </c>
      <c r="F115" s="14" t="s">
        <v>90</v>
      </c>
      <c r="G115" s="14" t="s">
        <v>125</v>
      </c>
      <c r="H115" s="14"/>
      <c r="I115" s="30" t="s">
        <v>187</v>
      </c>
      <c r="J115" s="14" t="s">
        <v>154</v>
      </c>
      <c r="K115" s="200">
        <v>3</v>
      </c>
      <c r="L115" s="40">
        <v>3</v>
      </c>
      <c r="M115" s="40">
        <v>6</v>
      </c>
      <c r="N115" s="58">
        <v>6</v>
      </c>
      <c r="O115" s="40">
        <f>K115+L115+M115+N115</f>
        <v>18</v>
      </c>
      <c r="P115" s="14">
        <v>2017</v>
      </c>
      <c r="Q115" s="1"/>
      <c r="R115" s="299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</row>
    <row r="116" spans="1:62" s="21" customFormat="1" ht="51">
      <c r="A116" s="248" t="s">
        <v>89</v>
      </c>
      <c r="B116" s="248">
        <v>1</v>
      </c>
      <c r="C116" s="248" t="s">
        <v>96</v>
      </c>
      <c r="D116" s="248" t="s">
        <v>96</v>
      </c>
      <c r="E116" s="248" t="s">
        <v>128</v>
      </c>
      <c r="F116" s="248" t="s">
        <v>90</v>
      </c>
      <c r="G116" s="248" t="s">
        <v>90</v>
      </c>
      <c r="H116" s="249"/>
      <c r="I116" s="247" t="s">
        <v>188</v>
      </c>
      <c r="J116" s="248" t="s">
        <v>92</v>
      </c>
      <c r="K116" s="257">
        <f>K117+K118</f>
        <v>356</v>
      </c>
      <c r="L116" s="251">
        <f>L117+L118</f>
        <v>905.5</v>
      </c>
      <c r="M116" s="251">
        <f>M117+M118</f>
        <v>688</v>
      </c>
      <c r="N116" s="251">
        <f>N117+N118</f>
        <v>688</v>
      </c>
      <c r="O116" s="251">
        <f>O117+O118</f>
        <v>2637.5</v>
      </c>
      <c r="P116" s="248">
        <v>2017</v>
      </c>
      <c r="Q116" s="20"/>
      <c r="R116" s="299">
        <f>K116+L116+M116</f>
        <v>1949.5</v>
      </c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</row>
    <row r="117" spans="1:18" ht="15.75">
      <c r="A117" s="249"/>
      <c r="B117" s="249"/>
      <c r="C117" s="249"/>
      <c r="D117" s="249"/>
      <c r="E117" s="249"/>
      <c r="F117" s="249"/>
      <c r="G117" s="249"/>
      <c r="H117" s="249">
        <v>3</v>
      </c>
      <c r="I117" s="253" t="s">
        <v>93</v>
      </c>
      <c r="J117" s="254" t="s">
        <v>92</v>
      </c>
      <c r="K117" s="255">
        <f>K123+K125+K127+K129+K131+K133+K135+K137+K139+K141+K143</f>
        <v>356</v>
      </c>
      <c r="L117" s="256">
        <f>L123+L125+L127+L129+L131+L133+L135+L137+L139+L141+L143</f>
        <v>905.5</v>
      </c>
      <c r="M117" s="256">
        <f>M123+M125+M127+M129+M131+M133+M135+M137+M139+M141+M143</f>
        <v>688</v>
      </c>
      <c r="N117" s="256">
        <f>N123+N125+N127+N129+N131+N133+N135+N137+N139+N141+N143</f>
        <v>688</v>
      </c>
      <c r="O117" s="256">
        <f>O123+O125+O127+O129+O131+O133+O135+O137+O139+O141+O143</f>
        <v>2637.5</v>
      </c>
      <c r="P117" s="254">
        <v>2017</v>
      </c>
      <c r="R117" s="299">
        <f>K117+L117+M117</f>
        <v>1949.5</v>
      </c>
    </row>
    <row r="118" spans="1:18" ht="15.75">
      <c r="A118" s="249"/>
      <c r="B118" s="249"/>
      <c r="C118" s="249"/>
      <c r="D118" s="249"/>
      <c r="E118" s="249"/>
      <c r="F118" s="249"/>
      <c r="G118" s="249"/>
      <c r="H118" s="249">
        <v>2</v>
      </c>
      <c r="I118" s="253" t="s">
        <v>94</v>
      </c>
      <c r="J118" s="254" t="s">
        <v>92</v>
      </c>
      <c r="K118" s="255">
        <v>0</v>
      </c>
      <c r="L118" s="256">
        <v>0</v>
      </c>
      <c r="M118" s="256">
        <v>0</v>
      </c>
      <c r="N118" s="256">
        <v>0</v>
      </c>
      <c r="O118" s="256">
        <f>K118+L118+M118+N118</f>
        <v>0</v>
      </c>
      <c r="P118" s="254"/>
      <c r="R118" s="299">
        <f>K118+L118+M118</f>
        <v>0</v>
      </c>
    </row>
    <row r="119" spans="1:18" ht="65.25" customHeight="1">
      <c r="A119" s="14" t="s">
        <v>89</v>
      </c>
      <c r="B119" s="14">
        <v>1</v>
      </c>
      <c r="C119" s="14" t="s">
        <v>96</v>
      </c>
      <c r="D119" s="14" t="s">
        <v>96</v>
      </c>
      <c r="E119" s="14" t="s">
        <v>128</v>
      </c>
      <c r="F119" s="14" t="s">
        <v>90</v>
      </c>
      <c r="G119" s="14" t="s">
        <v>90</v>
      </c>
      <c r="H119" s="14"/>
      <c r="I119" s="30" t="s">
        <v>189</v>
      </c>
      <c r="J119" s="14" t="s">
        <v>99</v>
      </c>
      <c r="K119" s="193">
        <v>10</v>
      </c>
      <c r="L119" s="28">
        <v>15</v>
      </c>
      <c r="M119" s="28">
        <v>20</v>
      </c>
      <c r="N119" s="28">
        <v>20</v>
      </c>
      <c r="O119" s="28">
        <v>20</v>
      </c>
      <c r="P119" s="14">
        <v>2017</v>
      </c>
      <c r="R119" s="299"/>
    </row>
    <row r="120" spans="1:18" ht="60.75" customHeight="1">
      <c r="A120" s="14" t="s">
        <v>89</v>
      </c>
      <c r="B120" s="14">
        <v>1</v>
      </c>
      <c r="C120" s="14" t="s">
        <v>96</v>
      </c>
      <c r="D120" s="14" t="s">
        <v>96</v>
      </c>
      <c r="E120" s="14" t="s">
        <v>128</v>
      </c>
      <c r="F120" s="14" t="s">
        <v>90</v>
      </c>
      <c r="G120" s="14" t="s">
        <v>90</v>
      </c>
      <c r="H120" s="14"/>
      <c r="I120" s="30" t="s">
        <v>190</v>
      </c>
      <c r="J120" s="14" t="s">
        <v>99</v>
      </c>
      <c r="K120" s="193">
        <v>25</v>
      </c>
      <c r="L120" s="28">
        <v>25.5</v>
      </c>
      <c r="M120" s="28">
        <v>26</v>
      </c>
      <c r="N120" s="28">
        <v>26.5</v>
      </c>
      <c r="O120" s="28">
        <v>26.5</v>
      </c>
      <c r="P120" s="14">
        <v>2017</v>
      </c>
      <c r="R120" s="299"/>
    </row>
    <row r="121" spans="1:18" ht="57.75" customHeight="1">
      <c r="A121" s="50" t="s">
        <v>89</v>
      </c>
      <c r="B121" s="50">
        <v>1</v>
      </c>
      <c r="C121" s="50" t="s">
        <v>96</v>
      </c>
      <c r="D121" s="50" t="s">
        <v>96</v>
      </c>
      <c r="E121" s="50" t="s">
        <v>128</v>
      </c>
      <c r="F121" s="50" t="s">
        <v>90</v>
      </c>
      <c r="G121" s="50" t="s">
        <v>96</v>
      </c>
      <c r="H121" s="60"/>
      <c r="I121" s="52" t="s">
        <v>191</v>
      </c>
      <c r="J121" s="50" t="s">
        <v>111</v>
      </c>
      <c r="K121" s="199" t="s">
        <v>112</v>
      </c>
      <c r="L121" s="53" t="s">
        <v>112</v>
      </c>
      <c r="M121" s="53" t="s">
        <v>112</v>
      </c>
      <c r="N121" s="57" t="s">
        <v>112</v>
      </c>
      <c r="O121" s="53" t="s">
        <v>112</v>
      </c>
      <c r="P121" s="50">
        <v>2017</v>
      </c>
      <c r="R121" s="299"/>
    </row>
    <row r="122" spans="1:18" ht="55.5" customHeight="1">
      <c r="A122" s="14" t="s">
        <v>89</v>
      </c>
      <c r="B122" s="14">
        <v>1</v>
      </c>
      <c r="C122" s="14" t="s">
        <v>96</v>
      </c>
      <c r="D122" s="14" t="s">
        <v>96</v>
      </c>
      <c r="E122" s="14" t="s">
        <v>128</v>
      </c>
      <c r="F122" s="14" t="s">
        <v>90</v>
      </c>
      <c r="G122" s="14" t="s">
        <v>96</v>
      </c>
      <c r="H122" s="14"/>
      <c r="I122" s="30" t="s">
        <v>192</v>
      </c>
      <c r="J122" s="14" t="s">
        <v>154</v>
      </c>
      <c r="K122" s="200">
        <v>10</v>
      </c>
      <c r="L122" s="40">
        <v>10</v>
      </c>
      <c r="M122" s="40">
        <v>10</v>
      </c>
      <c r="N122" s="40">
        <v>10</v>
      </c>
      <c r="O122" s="40">
        <f>K122+L122+M122+N122</f>
        <v>40</v>
      </c>
      <c r="P122" s="14">
        <v>2017</v>
      </c>
      <c r="R122" s="299"/>
    </row>
    <row r="123" spans="1:18" ht="25.5">
      <c r="A123" s="50" t="s">
        <v>89</v>
      </c>
      <c r="B123" s="50">
        <v>1</v>
      </c>
      <c r="C123" s="50" t="s">
        <v>96</v>
      </c>
      <c r="D123" s="50" t="s">
        <v>96</v>
      </c>
      <c r="E123" s="50" t="s">
        <v>128</v>
      </c>
      <c r="F123" s="50" t="s">
        <v>90</v>
      </c>
      <c r="G123" s="50" t="s">
        <v>114</v>
      </c>
      <c r="H123" s="60">
        <v>3</v>
      </c>
      <c r="I123" s="52" t="s">
        <v>193</v>
      </c>
      <c r="J123" s="50" t="s">
        <v>92</v>
      </c>
      <c r="K123" s="199">
        <v>3</v>
      </c>
      <c r="L123" s="54">
        <v>0</v>
      </c>
      <c r="M123" s="54">
        <v>0</v>
      </c>
      <c r="N123" s="54">
        <v>0</v>
      </c>
      <c r="O123" s="54">
        <f aca="true" t="shared" si="2" ref="O123:O141">K123+L123+M123+N123</f>
        <v>3</v>
      </c>
      <c r="P123" s="50">
        <v>2014</v>
      </c>
      <c r="R123" s="299">
        <f>K123+L123+M123</f>
        <v>3</v>
      </c>
    </row>
    <row r="124" spans="1:18" ht="25.5">
      <c r="A124" s="14" t="s">
        <v>89</v>
      </c>
      <c r="B124" s="14">
        <v>1</v>
      </c>
      <c r="C124" s="14" t="s">
        <v>96</v>
      </c>
      <c r="D124" s="14" t="s">
        <v>96</v>
      </c>
      <c r="E124" s="14" t="s">
        <v>128</v>
      </c>
      <c r="F124" s="14" t="s">
        <v>90</v>
      </c>
      <c r="G124" s="14" t="s">
        <v>114</v>
      </c>
      <c r="H124" s="14"/>
      <c r="I124" s="30" t="s">
        <v>194</v>
      </c>
      <c r="J124" s="14" t="s">
        <v>154</v>
      </c>
      <c r="K124" s="200">
        <v>4</v>
      </c>
      <c r="L124" s="40">
        <v>0</v>
      </c>
      <c r="M124" s="40">
        <v>0</v>
      </c>
      <c r="N124" s="40">
        <v>0</v>
      </c>
      <c r="O124" s="40">
        <f t="shared" si="2"/>
        <v>4</v>
      </c>
      <c r="P124" s="14">
        <v>2014</v>
      </c>
      <c r="R124" s="299"/>
    </row>
    <row r="125" spans="1:18" ht="38.25">
      <c r="A125" s="50" t="s">
        <v>89</v>
      </c>
      <c r="B125" s="50">
        <v>1</v>
      </c>
      <c r="C125" s="50" t="s">
        <v>96</v>
      </c>
      <c r="D125" s="50" t="s">
        <v>96</v>
      </c>
      <c r="E125" s="50" t="s">
        <v>128</v>
      </c>
      <c r="F125" s="50" t="s">
        <v>90</v>
      </c>
      <c r="G125" s="50" t="s">
        <v>119</v>
      </c>
      <c r="H125" s="60">
        <v>3</v>
      </c>
      <c r="I125" s="52" t="s">
        <v>195</v>
      </c>
      <c r="J125" s="50" t="s">
        <v>92</v>
      </c>
      <c r="K125" s="204">
        <v>10</v>
      </c>
      <c r="L125" s="62">
        <v>390</v>
      </c>
      <c r="M125" s="54">
        <v>200</v>
      </c>
      <c r="N125" s="54">
        <v>200</v>
      </c>
      <c r="O125" s="54">
        <f t="shared" si="2"/>
        <v>800</v>
      </c>
      <c r="P125" s="50">
        <v>2017</v>
      </c>
      <c r="R125" s="299">
        <f>K125+L125+M125</f>
        <v>600</v>
      </c>
    </row>
    <row r="126" spans="1:18" ht="38.25">
      <c r="A126" s="14" t="s">
        <v>89</v>
      </c>
      <c r="B126" s="14">
        <v>1</v>
      </c>
      <c r="C126" s="14" t="s">
        <v>96</v>
      </c>
      <c r="D126" s="14" t="s">
        <v>96</v>
      </c>
      <c r="E126" s="14" t="s">
        <v>128</v>
      </c>
      <c r="F126" s="14" t="s">
        <v>90</v>
      </c>
      <c r="G126" s="14" t="s">
        <v>119</v>
      </c>
      <c r="H126" s="14"/>
      <c r="I126" s="30" t="s">
        <v>196</v>
      </c>
      <c r="J126" s="14" t="s">
        <v>154</v>
      </c>
      <c r="K126" s="200">
        <v>1</v>
      </c>
      <c r="L126" s="40">
        <v>4</v>
      </c>
      <c r="M126" s="40">
        <v>6</v>
      </c>
      <c r="N126" s="40">
        <v>8</v>
      </c>
      <c r="O126" s="40">
        <f>K126+L126+M126+N126</f>
        <v>19</v>
      </c>
      <c r="P126" s="14">
        <v>2017</v>
      </c>
      <c r="R126" s="299"/>
    </row>
    <row r="127" spans="1:62" s="70" customFormat="1" ht="51">
      <c r="A127" s="50" t="s">
        <v>89</v>
      </c>
      <c r="B127" s="50">
        <v>1</v>
      </c>
      <c r="C127" s="50" t="s">
        <v>96</v>
      </c>
      <c r="D127" s="50" t="s">
        <v>96</v>
      </c>
      <c r="E127" s="50" t="s">
        <v>128</v>
      </c>
      <c r="F127" s="50" t="s">
        <v>90</v>
      </c>
      <c r="G127" s="50" t="s">
        <v>122</v>
      </c>
      <c r="H127" s="60">
        <v>3</v>
      </c>
      <c r="I127" s="52" t="s">
        <v>197</v>
      </c>
      <c r="J127" s="50" t="s">
        <v>92</v>
      </c>
      <c r="K127" s="199">
        <v>5</v>
      </c>
      <c r="L127" s="54">
        <v>7.5</v>
      </c>
      <c r="M127" s="54">
        <v>8</v>
      </c>
      <c r="N127" s="54">
        <v>8</v>
      </c>
      <c r="O127" s="54">
        <f t="shared" si="2"/>
        <v>28.5</v>
      </c>
      <c r="P127" s="50">
        <v>2017</v>
      </c>
      <c r="Q127" s="3"/>
      <c r="R127" s="299">
        <f>K127+L127+M127</f>
        <v>20.5</v>
      </c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</row>
    <row r="128" spans="1:18" ht="63.75">
      <c r="A128" s="14" t="s">
        <v>89</v>
      </c>
      <c r="B128" s="14">
        <v>1</v>
      </c>
      <c r="C128" s="14" t="s">
        <v>96</v>
      </c>
      <c r="D128" s="14" t="s">
        <v>96</v>
      </c>
      <c r="E128" s="14" t="s">
        <v>128</v>
      </c>
      <c r="F128" s="14" t="s">
        <v>90</v>
      </c>
      <c r="G128" s="14" t="s">
        <v>122</v>
      </c>
      <c r="H128" s="14"/>
      <c r="I128" s="30" t="s">
        <v>198</v>
      </c>
      <c r="J128" s="14" t="s">
        <v>154</v>
      </c>
      <c r="K128" s="200">
        <v>2</v>
      </c>
      <c r="L128" s="40">
        <v>3</v>
      </c>
      <c r="M128" s="40">
        <v>4</v>
      </c>
      <c r="N128" s="40">
        <v>5</v>
      </c>
      <c r="O128" s="40">
        <f t="shared" si="2"/>
        <v>14</v>
      </c>
      <c r="P128" s="14">
        <v>2017</v>
      </c>
      <c r="R128" s="299"/>
    </row>
    <row r="129" spans="1:18" ht="25.5">
      <c r="A129" s="50" t="s">
        <v>89</v>
      </c>
      <c r="B129" s="50">
        <v>1</v>
      </c>
      <c r="C129" s="50" t="s">
        <v>96</v>
      </c>
      <c r="D129" s="50" t="s">
        <v>96</v>
      </c>
      <c r="E129" s="50" t="s">
        <v>128</v>
      </c>
      <c r="F129" s="50" t="s">
        <v>90</v>
      </c>
      <c r="G129" s="50" t="s">
        <v>128</v>
      </c>
      <c r="H129" s="60">
        <v>3</v>
      </c>
      <c r="I129" s="69" t="s">
        <v>459</v>
      </c>
      <c r="J129" s="50" t="s">
        <v>92</v>
      </c>
      <c r="K129" s="199">
        <v>40</v>
      </c>
      <c r="L129" s="54">
        <v>50</v>
      </c>
      <c r="M129" s="54">
        <v>60</v>
      </c>
      <c r="N129" s="54">
        <v>60</v>
      </c>
      <c r="O129" s="54">
        <f t="shared" si="2"/>
        <v>210</v>
      </c>
      <c r="P129" s="50">
        <v>2017</v>
      </c>
      <c r="R129" s="299">
        <f>K129+L129+M129</f>
        <v>150</v>
      </c>
    </row>
    <row r="130" spans="1:18" ht="38.25">
      <c r="A130" s="14" t="s">
        <v>89</v>
      </c>
      <c r="B130" s="14">
        <v>1</v>
      </c>
      <c r="C130" s="14" t="s">
        <v>96</v>
      </c>
      <c r="D130" s="14" t="s">
        <v>96</v>
      </c>
      <c r="E130" s="14" t="s">
        <v>128</v>
      </c>
      <c r="F130" s="14" t="s">
        <v>90</v>
      </c>
      <c r="G130" s="14" t="s">
        <v>128</v>
      </c>
      <c r="H130" s="14"/>
      <c r="I130" s="30" t="s">
        <v>199</v>
      </c>
      <c r="J130" s="14" t="s">
        <v>154</v>
      </c>
      <c r="K130" s="200">
        <v>1</v>
      </c>
      <c r="L130" s="40">
        <v>1</v>
      </c>
      <c r="M130" s="40">
        <v>1</v>
      </c>
      <c r="N130" s="40">
        <v>1</v>
      </c>
      <c r="O130" s="40">
        <f t="shared" si="2"/>
        <v>4</v>
      </c>
      <c r="P130" s="14">
        <v>2017</v>
      </c>
      <c r="R130" s="299"/>
    </row>
    <row r="131" spans="1:18" ht="38.25">
      <c r="A131" s="50" t="s">
        <v>89</v>
      </c>
      <c r="B131" s="50">
        <v>1</v>
      </c>
      <c r="C131" s="50" t="s">
        <v>96</v>
      </c>
      <c r="D131" s="50" t="s">
        <v>96</v>
      </c>
      <c r="E131" s="50" t="s">
        <v>128</v>
      </c>
      <c r="F131" s="50" t="s">
        <v>90</v>
      </c>
      <c r="G131" s="50" t="s">
        <v>127</v>
      </c>
      <c r="H131" s="60">
        <v>3</v>
      </c>
      <c r="I131" s="52" t="s">
        <v>200</v>
      </c>
      <c r="J131" s="50" t="s">
        <v>92</v>
      </c>
      <c r="K131" s="202">
        <v>3</v>
      </c>
      <c r="L131" s="54">
        <v>16</v>
      </c>
      <c r="M131" s="54">
        <v>20</v>
      </c>
      <c r="N131" s="54">
        <v>20</v>
      </c>
      <c r="O131" s="54">
        <f t="shared" si="2"/>
        <v>59</v>
      </c>
      <c r="P131" s="50">
        <v>2017</v>
      </c>
      <c r="R131" s="299">
        <f>K131+L131+M131</f>
        <v>39</v>
      </c>
    </row>
    <row r="132" spans="1:18" ht="43.5" customHeight="1">
      <c r="A132" s="14" t="s">
        <v>89</v>
      </c>
      <c r="B132" s="14">
        <v>1</v>
      </c>
      <c r="C132" s="14" t="s">
        <v>96</v>
      </c>
      <c r="D132" s="14" t="s">
        <v>96</v>
      </c>
      <c r="E132" s="14" t="s">
        <v>128</v>
      </c>
      <c r="F132" s="14" t="s">
        <v>90</v>
      </c>
      <c r="G132" s="14" t="s">
        <v>127</v>
      </c>
      <c r="H132" s="14"/>
      <c r="I132" s="30" t="s">
        <v>201</v>
      </c>
      <c r="J132" s="14" t="s">
        <v>154</v>
      </c>
      <c r="K132" s="200">
        <v>1</v>
      </c>
      <c r="L132" s="40">
        <v>1</v>
      </c>
      <c r="M132" s="40">
        <v>1</v>
      </c>
      <c r="N132" s="40">
        <v>1</v>
      </c>
      <c r="O132" s="40">
        <f t="shared" si="2"/>
        <v>4</v>
      </c>
      <c r="P132" s="14">
        <v>2017</v>
      </c>
      <c r="R132" s="299"/>
    </row>
    <row r="133" spans="1:18" ht="38.25">
      <c r="A133" s="50" t="s">
        <v>89</v>
      </c>
      <c r="B133" s="50">
        <v>1</v>
      </c>
      <c r="C133" s="50" t="s">
        <v>96</v>
      </c>
      <c r="D133" s="50" t="s">
        <v>96</v>
      </c>
      <c r="E133" s="50" t="s">
        <v>128</v>
      </c>
      <c r="F133" s="50" t="s">
        <v>90</v>
      </c>
      <c r="G133" s="50" t="s">
        <v>125</v>
      </c>
      <c r="H133" s="60">
        <v>3</v>
      </c>
      <c r="I133" s="52" t="s">
        <v>202</v>
      </c>
      <c r="J133" s="50" t="s">
        <v>92</v>
      </c>
      <c r="K133" s="199">
        <v>80</v>
      </c>
      <c r="L133" s="54">
        <v>90</v>
      </c>
      <c r="M133" s="54">
        <v>100</v>
      </c>
      <c r="N133" s="54">
        <v>100</v>
      </c>
      <c r="O133" s="57">
        <f t="shared" si="2"/>
        <v>370</v>
      </c>
      <c r="P133" s="50">
        <v>2017</v>
      </c>
      <c r="R133" s="299">
        <f>K133+L133+M133</f>
        <v>270</v>
      </c>
    </row>
    <row r="134" spans="1:18" ht="51">
      <c r="A134" s="14" t="s">
        <v>89</v>
      </c>
      <c r="B134" s="14">
        <v>1</v>
      </c>
      <c r="C134" s="14" t="s">
        <v>96</v>
      </c>
      <c r="D134" s="14" t="s">
        <v>96</v>
      </c>
      <c r="E134" s="14" t="s">
        <v>128</v>
      </c>
      <c r="F134" s="14" t="s">
        <v>90</v>
      </c>
      <c r="G134" s="14" t="s">
        <v>125</v>
      </c>
      <c r="H134" s="14"/>
      <c r="I134" s="30" t="s">
        <v>203</v>
      </c>
      <c r="J134" s="14" t="s">
        <v>154</v>
      </c>
      <c r="K134" s="200">
        <v>2</v>
      </c>
      <c r="L134" s="40">
        <v>3</v>
      </c>
      <c r="M134" s="40">
        <v>4</v>
      </c>
      <c r="N134" s="40">
        <v>4</v>
      </c>
      <c r="O134" s="40">
        <f t="shared" si="2"/>
        <v>13</v>
      </c>
      <c r="P134" s="14">
        <v>2017</v>
      </c>
      <c r="R134" s="299"/>
    </row>
    <row r="135" spans="1:18" ht="23.25" customHeight="1">
      <c r="A135" s="50" t="s">
        <v>89</v>
      </c>
      <c r="B135" s="50">
        <v>1</v>
      </c>
      <c r="C135" s="50" t="s">
        <v>96</v>
      </c>
      <c r="D135" s="50" t="s">
        <v>96</v>
      </c>
      <c r="E135" s="50" t="s">
        <v>128</v>
      </c>
      <c r="F135" s="50" t="s">
        <v>90</v>
      </c>
      <c r="G135" s="50" t="s">
        <v>126</v>
      </c>
      <c r="H135" s="60">
        <v>3</v>
      </c>
      <c r="I135" s="52" t="s">
        <v>204</v>
      </c>
      <c r="J135" s="50" t="s">
        <v>92</v>
      </c>
      <c r="K135" s="199">
        <v>15</v>
      </c>
      <c r="L135" s="54">
        <v>15</v>
      </c>
      <c r="M135" s="54">
        <v>20</v>
      </c>
      <c r="N135" s="54">
        <v>20</v>
      </c>
      <c r="O135" s="54">
        <f t="shared" si="2"/>
        <v>70</v>
      </c>
      <c r="P135" s="50">
        <v>2017</v>
      </c>
      <c r="R135" s="299">
        <f>K135+L135+M135</f>
        <v>50</v>
      </c>
    </row>
    <row r="136" spans="1:18" ht="38.25">
      <c r="A136" s="14" t="s">
        <v>89</v>
      </c>
      <c r="B136" s="14">
        <v>1</v>
      </c>
      <c r="C136" s="14" t="s">
        <v>96</v>
      </c>
      <c r="D136" s="14" t="s">
        <v>96</v>
      </c>
      <c r="E136" s="14" t="s">
        <v>128</v>
      </c>
      <c r="F136" s="14" t="s">
        <v>90</v>
      </c>
      <c r="G136" s="14" t="s">
        <v>126</v>
      </c>
      <c r="H136" s="14"/>
      <c r="I136" s="30" t="s">
        <v>205</v>
      </c>
      <c r="J136" s="14" t="s">
        <v>117</v>
      </c>
      <c r="K136" s="200">
        <v>200</v>
      </c>
      <c r="L136" s="40">
        <v>225</v>
      </c>
      <c r="M136" s="40">
        <v>250</v>
      </c>
      <c r="N136" s="40">
        <v>275</v>
      </c>
      <c r="O136" s="40">
        <f>K136+L136+M136+N136</f>
        <v>950</v>
      </c>
      <c r="P136" s="14">
        <v>2017</v>
      </c>
      <c r="R136" s="299"/>
    </row>
    <row r="137" spans="1:18" ht="25.5">
      <c r="A137" s="50" t="s">
        <v>89</v>
      </c>
      <c r="B137" s="50">
        <v>1</v>
      </c>
      <c r="C137" s="50" t="s">
        <v>96</v>
      </c>
      <c r="D137" s="50" t="s">
        <v>96</v>
      </c>
      <c r="E137" s="50" t="s">
        <v>128</v>
      </c>
      <c r="F137" s="50" t="s">
        <v>90</v>
      </c>
      <c r="G137" s="50" t="s">
        <v>206</v>
      </c>
      <c r="H137" s="60">
        <v>3</v>
      </c>
      <c r="I137" s="52" t="s">
        <v>207</v>
      </c>
      <c r="J137" s="50" t="s">
        <v>92</v>
      </c>
      <c r="K137" s="199">
        <v>50</v>
      </c>
      <c r="L137" s="54">
        <v>60</v>
      </c>
      <c r="M137" s="54">
        <v>70</v>
      </c>
      <c r="N137" s="54">
        <v>70</v>
      </c>
      <c r="O137" s="54">
        <f t="shared" si="2"/>
        <v>250</v>
      </c>
      <c r="P137" s="50">
        <v>2017</v>
      </c>
      <c r="R137" s="299">
        <f>K137+L137+M137</f>
        <v>180</v>
      </c>
    </row>
    <row r="138" spans="1:18" ht="38.25">
      <c r="A138" s="14" t="s">
        <v>89</v>
      </c>
      <c r="B138" s="14">
        <v>1</v>
      </c>
      <c r="C138" s="14" t="s">
        <v>96</v>
      </c>
      <c r="D138" s="14" t="s">
        <v>96</v>
      </c>
      <c r="E138" s="14" t="s">
        <v>128</v>
      </c>
      <c r="F138" s="14" t="s">
        <v>90</v>
      </c>
      <c r="G138" s="14" t="s">
        <v>206</v>
      </c>
      <c r="H138" s="14"/>
      <c r="I138" s="30" t="s">
        <v>208</v>
      </c>
      <c r="J138" s="14" t="s">
        <v>154</v>
      </c>
      <c r="K138" s="200">
        <v>1</v>
      </c>
      <c r="L138" s="40">
        <v>1</v>
      </c>
      <c r="M138" s="40">
        <v>1</v>
      </c>
      <c r="N138" s="40">
        <v>1</v>
      </c>
      <c r="O138" s="40">
        <f>K138+L138+M138+N138</f>
        <v>4</v>
      </c>
      <c r="P138" s="14">
        <v>2017</v>
      </c>
      <c r="R138" s="299"/>
    </row>
    <row r="139" spans="1:18" ht="25.5">
      <c r="A139" s="50" t="s">
        <v>89</v>
      </c>
      <c r="B139" s="50">
        <v>1</v>
      </c>
      <c r="C139" s="50" t="s">
        <v>96</v>
      </c>
      <c r="D139" s="50" t="s">
        <v>96</v>
      </c>
      <c r="E139" s="50" t="s">
        <v>128</v>
      </c>
      <c r="F139" s="50" t="s">
        <v>96</v>
      </c>
      <c r="G139" s="50" t="s">
        <v>90</v>
      </c>
      <c r="H139" s="60">
        <v>3</v>
      </c>
      <c r="I139" s="52" t="s">
        <v>209</v>
      </c>
      <c r="J139" s="50" t="s">
        <v>92</v>
      </c>
      <c r="K139" s="203">
        <v>50</v>
      </c>
      <c r="L139" s="57">
        <v>100</v>
      </c>
      <c r="M139" s="54">
        <v>100</v>
      </c>
      <c r="N139" s="54">
        <v>100</v>
      </c>
      <c r="O139" s="54">
        <f t="shared" si="2"/>
        <v>350</v>
      </c>
      <c r="P139" s="50">
        <v>2014</v>
      </c>
      <c r="R139" s="299">
        <f>K139+L139+M139</f>
        <v>250</v>
      </c>
    </row>
    <row r="140" spans="1:18" ht="25.5">
      <c r="A140" s="14" t="s">
        <v>89</v>
      </c>
      <c r="B140" s="14">
        <v>1</v>
      </c>
      <c r="C140" s="14" t="s">
        <v>96</v>
      </c>
      <c r="D140" s="14" t="s">
        <v>96</v>
      </c>
      <c r="E140" s="14" t="s">
        <v>128</v>
      </c>
      <c r="F140" s="14" t="s">
        <v>96</v>
      </c>
      <c r="G140" s="14" t="s">
        <v>90</v>
      </c>
      <c r="H140" s="14"/>
      <c r="I140" s="30" t="s">
        <v>210</v>
      </c>
      <c r="J140" s="14" t="s">
        <v>117</v>
      </c>
      <c r="K140" s="200">
        <v>15</v>
      </c>
      <c r="L140" s="40">
        <v>30</v>
      </c>
      <c r="M140" s="40">
        <v>45</v>
      </c>
      <c r="N140" s="40">
        <v>60</v>
      </c>
      <c r="O140" s="40">
        <f>K140+L140+M140+N140</f>
        <v>150</v>
      </c>
      <c r="P140" s="14">
        <v>2017</v>
      </c>
      <c r="R140" s="299"/>
    </row>
    <row r="141" spans="1:18" ht="21.75" customHeight="1">
      <c r="A141" s="50" t="s">
        <v>89</v>
      </c>
      <c r="B141" s="50">
        <v>1</v>
      </c>
      <c r="C141" s="50" t="s">
        <v>96</v>
      </c>
      <c r="D141" s="50" t="s">
        <v>96</v>
      </c>
      <c r="E141" s="50" t="s">
        <v>128</v>
      </c>
      <c r="F141" s="50" t="s">
        <v>96</v>
      </c>
      <c r="G141" s="50" t="s">
        <v>96</v>
      </c>
      <c r="H141" s="60">
        <v>3</v>
      </c>
      <c r="I141" s="52" t="s">
        <v>211</v>
      </c>
      <c r="J141" s="50" t="s">
        <v>92</v>
      </c>
      <c r="K141" s="199">
        <v>100</v>
      </c>
      <c r="L141" s="54">
        <v>160</v>
      </c>
      <c r="M141" s="54">
        <v>100</v>
      </c>
      <c r="N141" s="54">
        <v>100</v>
      </c>
      <c r="O141" s="54">
        <f t="shared" si="2"/>
        <v>460</v>
      </c>
      <c r="P141" s="50">
        <v>2017</v>
      </c>
      <c r="R141" s="299">
        <f>K141+L141+M141</f>
        <v>360</v>
      </c>
    </row>
    <row r="142" spans="1:62" s="64" customFormat="1" ht="38.25">
      <c r="A142" s="14" t="s">
        <v>89</v>
      </c>
      <c r="B142" s="14">
        <v>1</v>
      </c>
      <c r="C142" s="14" t="s">
        <v>96</v>
      </c>
      <c r="D142" s="14" t="s">
        <v>96</v>
      </c>
      <c r="E142" s="14" t="s">
        <v>128</v>
      </c>
      <c r="F142" s="14" t="s">
        <v>96</v>
      </c>
      <c r="G142" s="14" t="s">
        <v>96</v>
      </c>
      <c r="H142" s="14"/>
      <c r="I142" s="30" t="s">
        <v>212</v>
      </c>
      <c r="J142" s="14" t="s">
        <v>117</v>
      </c>
      <c r="K142" s="200">
        <v>31</v>
      </c>
      <c r="L142" s="40">
        <v>40</v>
      </c>
      <c r="M142" s="40">
        <v>45</v>
      </c>
      <c r="N142" s="40">
        <v>60</v>
      </c>
      <c r="O142" s="40">
        <f>K142+L142+M142+N142</f>
        <v>176</v>
      </c>
      <c r="P142" s="14">
        <v>2017</v>
      </c>
      <c r="Q142" s="1"/>
      <c r="R142" s="299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</row>
    <row r="143" spans="1:18" ht="25.5">
      <c r="A143" s="50" t="s">
        <v>89</v>
      </c>
      <c r="B143" s="50">
        <v>1</v>
      </c>
      <c r="C143" s="50" t="s">
        <v>96</v>
      </c>
      <c r="D143" s="50" t="s">
        <v>96</v>
      </c>
      <c r="E143" s="50" t="s">
        <v>128</v>
      </c>
      <c r="F143" s="50">
        <v>1</v>
      </c>
      <c r="G143" s="50" t="s">
        <v>114</v>
      </c>
      <c r="H143" s="60">
        <v>3</v>
      </c>
      <c r="I143" s="52" t="s">
        <v>213</v>
      </c>
      <c r="J143" s="50" t="s">
        <v>92</v>
      </c>
      <c r="K143" s="199">
        <v>0</v>
      </c>
      <c r="L143" s="54">
        <v>17</v>
      </c>
      <c r="M143" s="54">
        <v>10</v>
      </c>
      <c r="N143" s="54">
        <v>10</v>
      </c>
      <c r="O143" s="54">
        <f>K143+L143+M143+N143</f>
        <v>37</v>
      </c>
      <c r="P143" s="50">
        <v>2017</v>
      </c>
      <c r="R143" s="299">
        <f>K143+L143+M143</f>
        <v>27</v>
      </c>
    </row>
    <row r="144" spans="1:18" ht="25.5">
      <c r="A144" s="14" t="s">
        <v>89</v>
      </c>
      <c r="B144" s="14">
        <v>1</v>
      </c>
      <c r="C144" s="14" t="s">
        <v>96</v>
      </c>
      <c r="D144" s="14" t="s">
        <v>96</v>
      </c>
      <c r="E144" s="14" t="s">
        <v>128</v>
      </c>
      <c r="F144" s="14">
        <v>1</v>
      </c>
      <c r="G144" s="14" t="s">
        <v>114</v>
      </c>
      <c r="H144" s="14"/>
      <c r="I144" s="30" t="s">
        <v>194</v>
      </c>
      <c r="J144" s="14" t="s">
        <v>154</v>
      </c>
      <c r="K144" s="200">
        <v>0</v>
      </c>
      <c r="L144" s="40">
        <v>5</v>
      </c>
      <c r="M144" s="40">
        <v>10</v>
      </c>
      <c r="N144" s="40">
        <v>15</v>
      </c>
      <c r="O144" s="40">
        <f>K144+L144+M144+N144</f>
        <v>30</v>
      </c>
      <c r="P144" s="14">
        <v>2017</v>
      </c>
      <c r="R144" s="299"/>
    </row>
    <row r="145" spans="1:62" s="21" customFormat="1" ht="42" customHeight="1">
      <c r="A145" s="248" t="s">
        <v>89</v>
      </c>
      <c r="B145" s="248">
        <v>1</v>
      </c>
      <c r="C145" s="248" t="s">
        <v>96</v>
      </c>
      <c r="D145" s="248" t="s">
        <v>96</v>
      </c>
      <c r="E145" s="248" t="s">
        <v>127</v>
      </c>
      <c r="F145" s="248" t="s">
        <v>90</v>
      </c>
      <c r="G145" s="248" t="s">
        <v>90</v>
      </c>
      <c r="H145" s="249"/>
      <c r="I145" s="247" t="s">
        <v>214</v>
      </c>
      <c r="J145" s="248" t="s">
        <v>92</v>
      </c>
      <c r="K145" s="250">
        <f>K146+K147</f>
        <v>2611.5</v>
      </c>
      <c r="L145" s="251">
        <f>L147+L146</f>
        <v>2883.2</v>
      </c>
      <c r="M145" s="251">
        <f>M146+M147</f>
        <v>3155</v>
      </c>
      <c r="N145" s="252">
        <f>N146+N147</f>
        <v>3155</v>
      </c>
      <c r="O145" s="251">
        <f>O146+O147</f>
        <v>11804.7</v>
      </c>
      <c r="P145" s="248">
        <v>2017</v>
      </c>
      <c r="Q145" s="20"/>
      <c r="R145" s="299">
        <f>K145+L145+M145</f>
        <v>8649.7</v>
      </c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</row>
    <row r="146" spans="1:62" s="21" customFormat="1" ht="15.75">
      <c r="A146" s="249"/>
      <c r="B146" s="249"/>
      <c r="C146" s="249"/>
      <c r="D146" s="249"/>
      <c r="E146" s="249"/>
      <c r="F146" s="249"/>
      <c r="G146" s="249"/>
      <c r="H146" s="249">
        <v>3</v>
      </c>
      <c r="I146" s="253" t="s">
        <v>93</v>
      </c>
      <c r="J146" s="254" t="s">
        <v>92</v>
      </c>
      <c r="K146" s="255">
        <f>K154+K156+K158+K160+K162+K164+K166+K168+K170</f>
        <v>2317</v>
      </c>
      <c r="L146" s="256">
        <f>L154+L156+L158+L160+L162+L164+L166+L168+L170</f>
        <v>2883.2</v>
      </c>
      <c r="M146" s="256">
        <f>M154+M156+M158+M160+M162+M164+M166+M168+M170</f>
        <v>3155</v>
      </c>
      <c r="N146" s="256">
        <f>N154+N156+N158+N160+N162+N164+N166+N168+N170</f>
        <v>3155</v>
      </c>
      <c r="O146" s="256">
        <f>O154+O156+O158+O160+O162+O164+O166+O168+O170</f>
        <v>11510.2</v>
      </c>
      <c r="P146" s="254">
        <v>2017</v>
      </c>
      <c r="Q146" s="20"/>
      <c r="R146" s="299">
        <f>K146+L146+M146</f>
        <v>8355.2</v>
      </c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</row>
    <row r="147" spans="1:62" s="21" customFormat="1" ht="15.75">
      <c r="A147" s="249"/>
      <c r="B147" s="249"/>
      <c r="C147" s="249"/>
      <c r="D147" s="249"/>
      <c r="E147" s="249"/>
      <c r="F147" s="249"/>
      <c r="G147" s="249"/>
      <c r="H147" s="249">
        <v>2</v>
      </c>
      <c r="I147" s="253" t="s">
        <v>94</v>
      </c>
      <c r="J147" s="254" t="s">
        <v>92</v>
      </c>
      <c r="K147" s="255">
        <f>K172</f>
        <v>294.5</v>
      </c>
      <c r="L147" s="256">
        <f>L172</f>
        <v>0</v>
      </c>
      <c r="M147" s="256">
        <f>M172</f>
        <v>0</v>
      </c>
      <c r="N147" s="256">
        <f>N172</f>
        <v>0</v>
      </c>
      <c r="O147" s="256">
        <f>O172</f>
        <v>294.5</v>
      </c>
      <c r="P147" s="254">
        <v>2017</v>
      </c>
      <c r="Q147" s="20"/>
      <c r="R147" s="299">
        <f>K147+L147+M147</f>
        <v>294.5</v>
      </c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</row>
    <row r="148" spans="1:18" ht="25.5">
      <c r="A148" s="14" t="s">
        <v>89</v>
      </c>
      <c r="B148" s="14">
        <v>1</v>
      </c>
      <c r="C148" s="14" t="s">
        <v>96</v>
      </c>
      <c r="D148" s="14" t="s">
        <v>96</v>
      </c>
      <c r="E148" s="14" t="s">
        <v>127</v>
      </c>
      <c r="F148" s="14" t="s">
        <v>90</v>
      </c>
      <c r="G148" s="14" t="s">
        <v>90</v>
      </c>
      <c r="H148" s="14"/>
      <c r="I148" s="30" t="s">
        <v>215</v>
      </c>
      <c r="J148" s="14" t="s">
        <v>216</v>
      </c>
      <c r="K148" s="200">
        <v>7</v>
      </c>
      <c r="L148" s="40">
        <v>8</v>
      </c>
      <c r="M148" s="40">
        <v>9</v>
      </c>
      <c r="N148" s="40">
        <v>10</v>
      </c>
      <c r="O148" s="40">
        <v>10</v>
      </c>
      <c r="P148" s="14">
        <v>2017</v>
      </c>
      <c r="R148" s="299"/>
    </row>
    <row r="149" spans="1:18" ht="63.75">
      <c r="A149" s="14" t="s">
        <v>89</v>
      </c>
      <c r="B149" s="14">
        <v>1</v>
      </c>
      <c r="C149" s="14" t="s">
        <v>96</v>
      </c>
      <c r="D149" s="14" t="s">
        <v>96</v>
      </c>
      <c r="E149" s="14">
        <v>6</v>
      </c>
      <c r="F149" s="14" t="s">
        <v>90</v>
      </c>
      <c r="G149" s="14">
        <v>0</v>
      </c>
      <c r="H149" s="14"/>
      <c r="I149" s="30" t="s">
        <v>217</v>
      </c>
      <c r="J149" s="14" t="s">
        <v>99</v>
      </c>
      <c r="K149" s="201">
        <f>K146/K10*100</f>
        <v>0.2</v>
      </c>
      <c r="L149" s="56">
        <f>L146/L10*100</f>
        <v>0.3</v>
      </c>
      <c r="M149" s="56">
        <f>M146/M10*100</f>
        <v>0.3</v>
      </c>
      <c r="N149" s="56">
        <f>N146/N10*100</f>
        <v>0.2</v>
      </c>
      <c r="O149" s="56">
        <f>O146/O10*100</f>
        <v>0.2</v>
      </c>
      <c r="P149" s="14">
        <v>2017</v>
      </c>
      <c r="R149" s="299"/>
    </row>
    <row r="150" spans="1:18" ht="63.75">
      <c r="A150" s="50" t="s">
        <v>89</v>
      </c>
      <c r="B150" s="50">
        <v>1</v>
      </c>
      <c r="C150" s="50" t="s">
        <v>96</v>
      </c>
      <c r="D150" s="50" t="s">
        <v>96</v>
      </c>
      <c r="E150" s="50" t="s">
        <v>127</v>
      </c>
      <c r="F150" s="50" t="s">
        <v>90</v>
      </c>
      <c r="G150" s="50" t="s">
        <v>96</v>
      </c>
      <c r="H150" s="60"/>
      <c r="I150" s="52" t="s">
        <v>218</v>
      </c>
      <c r="J150" s="50" t="s">
        <v>111</v>
      </c>
      <c r="K150" s="199" t="s">
        <v>112</v>
      </c>
      <c r="L150" s="53" t="s">
        <v>112</v>
      </c>
      <c r="M150" s="53" t="s">
        <v>112</v>
      </c>
      <c r="N150" s="53" t="s">
        <v>112</v>
      </c>
      <c r="O150" s="53" t="s">
        <v>112</v>
      </c>
      <c r="P150" s="50">
        <v>2017</v>
      </c>
      <c r="R150" s="299"/>
    </row>
    <row r="151" spans="1:18" ht="25.5">
      <c r="A151" s="14" t="s">
        <v>89</v>
      </c>
      <c r="B151" s="14">
        <v>1</v>
      </c>
      <c r="C151" s="14" t="s">
        <v>96</v>
      </c>
      <c r="D151" s="14" t="s">
        <v>96</v>
      </c>
      <c r="E151" s="14" t="s">
        <v>127</v>
      </c>
      <c r="F151" s="14" t="s">
        <v>90</v>
      </c>
      <c r="G151" s="14" t="s">
        <v>96</v>
      </c>
      <c r="H151" s="14"/>
      <c r="I151" s="30" t="s">
        <v>219</v>
      </c>
      <c r="J151" s="14" t="s">
        <v>154</v>
      </c>
      <c r="K151" s="200">
        <v>29</v>
      </c>
      <c r="L151" s="40">
        <v>29</v>
      </c>
      <c r="M151" s="40">
        <v>29</v>
      </c>
      <c r="N151" s="40">
        <v>29</v>
      </c>
      <c r="O151" s="40">
        <f>N151</f>
        <v>29</v>
      </c>
      <c r="P151" s="14">
        <v>2017</v>
      </c>
      <c r="R151" s="299"/>
    </row>
    <row r="152" spans="1:18" ht="51">
      <c r="A152" s="50" t="s">
        <v>89</v>
      </c>
      <c r="B152" s="50">
        <v>1</v>
      </c>
      <c r="C152" s="50" t="s">
        <v>96</v>
      </c>
      <c r="D152" s="50" t="s">
        <v>96</v>
      </c>
      <c r="E152" s="50" t="s">
        <v>127</v>
      </c>
      <c r="F152" s="50" t="s">
        <v>90</v>
      </c>
      <c r="G152" s="50" t="s">
        <v>114</v>
      </c>
      <c r="H152" s="60"/>
      <c r="I152" s="52" t="s">
        <v>220</v>
      </c>
      <c r="J152" s="50" t="s">
        <v>111</v>
      </c>
      <c r="K152" s="199" t="s">
        <v>112</v>
      </c>
      <c r="L152" s="53" t="s">
        <v>112</v>
      </c>
      <c r="M152" s="53" t="s">
        <v>112</v>
      </c>
      <c r="N152" s="53" t="s">
        <v>112</v>
      </c>
      <c r="O152" s="53" t="s">
        <v>112</v>
      </c>
      <c r="P152" s="50">
        <v>2017</v>
      </c>
      <c r="R152" s="299"/>
    </row>
    <row r="153" spans="1:18" ht="43.5" customHeight="1">
      <c r="A153" s="14" t="s">
        <v>89</v>
      </c>
      <c r="B153" s="14">
        <v>1</v>
      </c>
      <c r="C153" s="14" t="s">
        <v>96</v>
      </c>
      <c r="D153" s="14" t="s">
        <v>96</v>
      </c>
      <c r="E153" s="14" t="s">
        <v>127</v>
      </c>
      <c r="F153" s="14" t="s">
        <v>90</v>
      </c>
      <c r="G153" s="14" t="s">
        <v>114</v>
      </c>
      <c r="H153" s="14"/>
      <c r="I153" s="30" t="s">
        <v>221</v>
      </c>
      <c r="J153" s="14" t="s">
        <v>154</v>
      </c>
      <c r="K153" s="200">
        <v>1</v>
      </c>
      <c r="L153" s="40">
        <v>1</v>
      </c>
      <c r="M153" s="40">
        <v>1</v>
      </c>
      <c r="N153" s="58">
        <v>1</v>
      </c>
      <c r="O153" s="40">
        <f>K153+L153+M153+N153</f>
        <v>4</v>
      </c>
      <c r="P153" s="14">
        <v>2017</v>
      </c>
      <c r="R153" s="299"/>
    </row>
    <row r="154" spans="1:18" ht="38.25">
      <c r="A154" s="50" t="s">
        <v>89</v>
      </c>
      <c r="B154" s="50">
        <v>1</v>
      </c>
      <c r="C154" s="50" t="s">
        <v>96</v>
      </c>
      <c r="D154" s="50" t="s">
        <v>96</v>
      </c>
      <c r="E154" s="50" t="s">
        <v>127</v>
      </c>
      <c r="F154" s="50" t="s">
        <v>90</v>
      </c>
      <c r="G154" s="50" t="s">
        <v>119</v>
      </c>
      <c r="H154" s="60">
        <v>3</v>
      </c>
      <c r="I154" s="52" t="s">
        <v>222</v>
      </c>
      <c r="J154" s="50" t="s">
        <v>92</v>
      </c>
      <c r="K154" s="199">
        <v>415.4</v>
      </c>
      <c r="L154" s="54">
        <v>882</v>
      </c>
      <c r="M154" s="54">
        <v>900</v>
      </c>
      <c r="N154" s="54">
        <v>900</v>
      </c>
      <c r="O154" s="54">
        <f>K154+L154+M154+N154</f>
        <v>3097.4</v>
      </c>
      <c r="P154" s="50">
        <v>2017</v>
      </c>
      <c r="R154" s="299">
        <f>K154+L154+M154</f>
        <v>2197.4</v>
      </c>
    </row>
    <row r="155" spans="1:18" ht="38.25">
      <c r="A155" s="14" t="s">
        <v>89</v>
      </c>
      <c r="B155" s="14">
        <v>1</v>
      </c>
      <c r="C155" s="14" t="s">
        <v>96</v>
      </c>
      <c r="D155" s="14" t="s">
        <v>96</v>
      </c>
      <c r="E155" s="14" t="s">
        <v>127</v>
      </c>
      <c r="F155" s="14" t="s">
        <v>90</v>
      </c>
      <c r="G155" s="14" t="s">
        <v>119</v>
      </c>
      <c r="H155" s="14"/>
      <c r="I155" s="30" t="s">
        <v>223</v>
      </c>
      <c r="J155" s="14" t="s">
        <v>117</v>
      </c>
      <c r="K155" s="200">
        <v>2307</v>
      </c>
      <c r="L155" s="40">
        <v>2797</v>
      </c>
      <c r="M155" s="40">
        <v>3000</v>
      </c>
      <c r="N155" s="40">
        <v>3000</v>
      </c>
      <c r="O155" s="40">
        <f>K155+L155+M155+N155</f>
        <v>11104</v>
      </c>
      <c r="P155" s="14">
        <v>2017</v>
      </c>
      <c r="R155" s="299"/>
    </row>
    <row r="156" spans="1:18" ht="25.5">
      <c r="A156" s="50" t="s">
        <v>89</v>
      </c>
      <c r="B156" s="50">
        <v>1</v>
      </c>
      <c r="C156" s="50" t="s">
        <v>96</v>
      </c>
      <c r="D156" s="50" t="s">
        <v>96</v>
      </c>
      <c r="E156" s="50" t="s">
        <v>127</v>
      </c>
      <c r="F156" s="50" t="s">
        <v>90</v>
      </c>
      <c r="G156" s="50" t="s">
        <v>122</v>
      </c>
      <c r="H156" s="60">
        <v>3</v>
      </c>
      <c r="I156" s="52" t="s">
        <v>224</v>
      </c>
      <c r="J156" s="50" t="s">
        <v>92</v>
      </c>
      <c r="K156" s="199">
        <v>100</v>
      </c>
      <c r="L156" s="54">
        <v>100</v>
      </c>
      <c r="M156" s="54">
        <v>100</v>
      </c>
      <c r="N156" s="54">
        <v>100</v>
      </c>
      <c r="O156" s="54">
        <f aca="true" t="shared" si="3" ref="O156:O174">K156+L156+M156+N156</f>
        <v>400</v>
      </c>
      <c r="P156" s="50">
        <v>2017</v>
      </c>
      <c r="R156" s="299">
        <f>K156+L156+M156</f>
        <v>300</v>
      </c>
    </row>
    <row r="157" spans="1:18" ht="25.5">
      <c r="A157" s="14" t="s">
        <v>89</v>
      </c>
      <c r="B157" s="14">
        <v>1</v>
      </c>
      <c r="C157" s="14" t="s">
        <v>96</v>
      </c>
      <c r="D157" s="14" t="s">
        <v>96</v>
      </c>
      <c r="E157" s="14" t="s">
        <v>127</v>
      </c>
      <c r="F157" s="14" t="s">
        <v>90</v>
      </c>
      <c r="G157" s="14" t="s">
        <v>122</v>
      </c>
      <c r="H157" s="14"/>
      <c r="I157" s="30" t="s">
        <v>225</v>
      </c>
      <c r="J157" s="14" t="s">
        <v>154</v>
      </c>
      <c r="K157" s="200">
        <v>2</v>
      </c>
      <c r="L157" s="40">
        <v>2</v>
      </c>
      <c r="M157" s="40">
        <v>2</v>
      </c>
      <c r="N157" s="58">
        <v>2</v>
      </c>
      <c r="O157" s="40">
        <f t="shared" si="3"/>
        <v>8</v>
      </c>
      <c r="P157" s="14">
        <v>2017</v>
      </c>
      <c r="R157" s="299"/>
    </row>
    <row r="158" spans="1:18" ht="38.25">
      <c r="A158" s="50" t="s">
        <v>89</v>
      </c>
      <c r="B158" s="50">
        <v>1</v>
      </c>
      <c r="C158" s="50" t="s">
        <v>96</v>
      </c>
      <c r="D158" s="50" t="s">
        <v>96</v>
      </c>
      <c r="E158" s="50" t="s">
        <v>127</v>
      </c>
      <c r="F158" s="50" t="s">
        <v>90</v>
      </c>
      <c r="G158" s="50" t="s">
        <v>128</v>
      </c>
      <c r="H158" s="60">
        <v>3</v>
      </c>
      <c r="I158" s="52" t="s">
        <v>226</v>
      </c>
      <c r="J158" s="50" t="s">
        <v>92</v>
      </c>
      <c r="K158" s="199">
        <v>10</v>
      </c>
      <c r="L158" s="54">
        <v>10</v>
      </c>
      <c r="M158" s="54">
        <v>20</v>
      </c>
      <c r="N158" s="54">
        <v>20</v>
      </c>
      <c r="O158" s="54">
        <f t="shared" si="3"/>
        <v>60</v>
      </c>
      <c r="P158" s="50">
        <v>2017</v>
      </c>
      <c r="R158" s="299">
        <f>K158+L158+M158</f>
        <v>40</v>
      </c>
    </row>
    <row r="159" spans="1:18" ht="38.25">
      <c r="A159" s="14" t="s">
        <v>89</v>
      </c>
      <c r="B159" s="14">
        <v>1</v>
      </c>
      <c r="C159" s="14" t="s">
        <v>96</v>
      </c>
      <c r="D159" s="14" t="s">
        <v>96</v>
      </c>
      <c r="E159" s="14" t="s">
        <v>127</v>
      </c>
      <c r="F159" s="14" t="s">
        <v>90</v>
      </c>
      <c r="G159" s="14" t="s">
        <v>128</v>
      </c>
      <c r="H159" s="14"/>
      <c r="I159" s="30" t="s">
        <v>227</v>
      </c>
      <c r="J159" s="14" t="s">
        <v>117</v>
      </c>
      <c r="K159" s="200">
        <v>100</v>
      </c>
      <c r="L159" s="40">
        <v>110</v>
      </c>
      <c r="M159" s="40">
        <v>120</v>
      </c>
      <c r="N159" s="40">
        <v>130</v>
      </c>
      <c r="O159" s="40">
        <f t="shared" si="3"/>
        <v>460</v>
      </c>
      <c r="P159" s="14">
        <v>2017</v>
      </c>
      <c r="R159" s="299"/>
    </row>
    <row r="160" spans="1:18" ht="38.25">
      <c r="A160" s="50" t="s">
        <v>89</v>
      </c>
      <c r="B160" s="50">
        <v>1</v>
      </c>
      <c r="C160" s="50" t="s">
        <v>96</v>
      </c>
      <c r="D160" s="50" t="s">
        <v>96</v>
      </c>
      <c r="E160" s="50" t="s">
        <v>127</v>
      </c>
      <c r="F160" s="50" t="s">
        <v>90</v>
      </c>
      <c r="G160" s="50" t="s">
        <v>127</v>
      </c>
      <c r="H160" s="60">
        <v>3</v>
      </c>
      <c r="I160" s="52" t="s">
        <v>228</v>
      </c>
      <c r="J160" s="50" t="s">
        <v>92</v>
      </c>
      <c r="K160" s="199">
        <v>75</v>
      </c>
      <c r="L160" s="54">
        <v>93.6</v>
      </c>
      <c r="M160" s="54">
        <v>100</v>
      </c>
      <c r="N160" s="54">
        <v>100</v>
      </c>
      <c r="O160" s="54">
        <f t="shared" si="3"/>
        <v>368.6</v>
      </c>
      <c r="P160" s="50">
        <v>2017</v>
      </c>
      <c r="R160" s="299">
        <f>K160+L160+M160</f>
        <v>268.6</v>
      </c>
    </row>
    <row r="161" spans="1:18" ht="38.25">
      <c r="A161" s="14" t="s">
        <v>89</v>
      </c>
      <c r="B161" s="14">
        <v>1</v>
      </c>
      <c r="C161" s="14" t="s">
        <v>96</v>
      </c>
      <c r="D161" s="14" t="s">
        <v>96</v>
      </c>
      <c r="E161" s="14" t="s">
        <v>127</v>
      </c>
      <c r="F161" s="14" t="s">
        <v>90</v>
      </c>
      <c r="G161" s="14" t="s">
        <v>127</v>
      </c>
      <c r="H161" s="14"/>
      <c r="I161" s="30" t="s">
        <v>229</v>
      </c>
      <c r="J161" s="14" t="s">
        <v>117</v>
      </c>
      <c r="K161" s="200">
        <v>1041</v>
      </c>
      <c r="L161" s="40">
        <v>1050</v>
      </c>
      <c r="M161" s="40">
        <v>1055</v>
      </c>
      <c r="N161" s="40">
        <v>1060</v>
      </c>
      <c r="O161" s="40">
        <f t="shared" si="3"/>
        <v>4206</v>
      </c>
      <c r="P161" s="14">
        <v>2017</v>
      </c>
      <c r="R161" s="299"/>
    </row>
    <row r="162" spans="1:18" ht="38.25">
      <c r="A162" s="50" t="s">
        <v>89</v>
      </c>
      <c r="B162" s="50">
        <v>1</v>
      </c>
      <c r="C162" s="50" t="s">
        <v>96</v>
      </c>
      <c r="D162" s="50" t="s">
        <v>96</v>
      </c>
      <c r="E162" s="50" t="s">
        <v>127</v>
      </c>
      <c r="F162" s="50" t="s">
        <v>90</v>
      </c>
      <c r="G162" s="50" t="s">
        <v>125</v>
      </c>
      <c r="H162" s="60">
        <v>3</v>
      </c>
      <c r="I162" s="52" t="s">
        <v>230</v>
      </c>
      <c r="J162" s="50" t="s">
        <v>92</v>
      </c>
      <c r="K162" s="199">
        <v>1000</v>
      </c>
      <c r="L162" s="54">
        <v>1210</v>
      </c>
      <c r="M162" s="54">
        <v>1300</v>
      </c>
      <c r="N162" s="54">
        <v>1300</v>
      </c>
      <c r="O162" s="54">
        <f t="shared" si="3"/>
        <v>4810</v>
      </c>
      <c r="P162" s="50">
        <v>2017</v>
      </c>
      <c r="R162" s="299">
        <f>K162+L162+M162</f>
        <v>3510</v>
      </c>
    </row>
    <row r="163" spans="1:18" ht="38.25">
      <c r="A163" s="14" t="s">
        <v>89</v>
      </c>
      <c r="B163" s="14">
        <v>1</v>
      </c>
      <c r="C163" s="14" t="s">
        <v>96</v>
      </c>
      <c r="D163" s="14" t="s">
        <v>96</v>
      </c>
      <c r="E163" s="14" t="s">
        <v>127</v>
      </c>
      <c r="F163" s="14" t="s">
        <v>90</v>
      </c>
      <c r="G163" s="14" t="s">
        <v>125</v>
      </c>
      <c r="H163" s="14"/>
      <c r="I163" s="30" t="s">
        <v>231</v>
      </c>
      <c r="J163" s="14" t="s">
        <v>154</v>
      </c>
      <c r="K163" s="200">
        <v>72</v>
      </c>
      <c r="L163" s="40">
        <v>92</v>
      </c>
      <c r="M163" s="40">
        <v>95</v>
      </c>
      <c r="N163" s="40">
        <v>95</v>
      </c>
      <c r="O163" s="40">
        <f t="shared" si="3"/>
        <v>354</v>
      </c>
      <c r="P163" s="14">
        <v>2017</v>
      </c>
      <c r="R163" s="299"/>
    </row>
    <row r="164" spans="1:62" s="71" customFormat="1" ht="63.75">
      <c r="A164" s="51" t="s">
        <v>89</v>
      </c>
      <c r="B164" s="51">
        <v>1</v>
      </c>
      <c r="C164" s="51" t="s">
        <v>96</v>
      </c>
      <c r="D164" s="51" t="s">
        <v>96</v>
      </c>
      <c r="E164" s="51" t="s">
        <v>127</v>
      </c>
      <c r="F164" s="51" t="s">
        <v>90</v>
      </c>
      <c r="G164" s="51" t="s">
        <v>126</v>
      </c>
      <c r="H164" s="60">
        <v>3</v>
      </c>
      <c r="I164" s="55" t="s">
        <v>232</v>
      </c>
      <c r="J164" s="51" t="s">
        <v>92</v>
      </c>
      <c r="K164" s="202">
        <v>26.6</v>
      </c>
      <c r="L164" s="54">
        <v>26.6</v>
      </c>
      <c r="M164" s="54">
        <v>30</v>
      </c>
      <c r="N164" s="54">
        <v>30</v>
      </c>
      <c r="O164" s="54">
        <f>K164+L164+M164+N164</f>
        <v>113.2</v>
      </c>
      <c r="P164" s="51">
        <v>2017</v>
      </c>
      <c r="Q164" s="3"/>
      <c r="R164" s="299">
        <f>K164+L164+M164</f>
        <v>83.2</v>
      </c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</row>
    <row r="165" spans="1:62" s="73" customFormat="1" ht="51.75" customHeight="1">
      <c r="A165" s="26" t="s">
        <v>89</v>
      </c>
      <c r="B165" s="26">
        <v>1</v>
      </c>
      <c r="C165" s="26" t="s">
        <v>96</v>
      </c>
      <c r="D165" s="26" t="s">
        <v>96</v>
      </c>
      <c r="E165" s="26" t="s">
        <v>127</v>
      </c>
      <c r="F165" s="26" t="s">
        <v>90</v>
      </c>
      <c r="G165" s="26" t="s">
        <v>126</v>
      </c>
      <c r="H165" s="14"/>
      <c r="I165" s="72" t="s">
        <v>233</v>
      </c>
      <c r="J165" s="26" t="s">
        <v>154</v>
      </c>
      <c r="K165" s="207">
        <v>80</v>
      </c>
      <c r="L165" s="29">
        <v>80.1</v>
      </c>
      <c r="M165" s="29">
        <v>81</v>
      </c>
      <c r="N165" s="29">
        <v>90</v>
      </c>
      <c r="O165" s="29">
        <f t="shared" si="3"/>
        <v>331.1</v>
      </c>
      <c r="P165" s="26">
        <v>2017</v>
      </c>
      <c r="Q165" s="3"/>
      <c r="R165" s="299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</row>
    <row r="166" spans="1:18" ht="25.5">
      <c r="A166" s="50" t="s">
        <v>89</v>
      </c>
      <c r="B166" s="50">
        <v>1</v>
      </c>
      <c r="C166" s="50" t="s">
        <v>96</v>
      </c>
      <c r="D166" s="50" t="s">
        <v>96</v>
      </c>
      <c r="E166" s="50" t="s">
        <v>127</v>
      </c>
      <c r="F166" s="50" t="s">
        <v>90</v>
      </c>
      <c r="G166" s="50" t="s">
        <v>206</v>
      </c>
      <c r="H166" s="60">
        <v>3</v>
      </c>
      <c r="I166" s="52" t="s">
        <v>234</v>
      </c>
      <c r="J166" s="50" t="s">
        <v>92</v>
      </c>
      <c r="K166" s="199">
        <v>5</v>
      </c>
      <c r="L166" s="54">
        <v>0</v>
      </c>
      <c r="M166" s="54">
        <v>5</v>
      </c>
      <c r="N166" s="57">
        <v>5</v>
      </c>
      <c r="O166" s="57">
        <f t="shared" si="3"/>
        <v>15</v>
      </c>
      <c r="P166" s="50">
        <v>2017</v>
      </c>
      <c r="R166" s="299">
        <f>K166+L166+M166</f>
        <v>10</v>
      </c>
    </row>
    <row r="167" spans="1:18" ht="25.5">
      <c r="A167" s="14" t="s">
        <v>89</v>
      </c>
      <c r="B167" s="14">
        <v>1</v>
      </c>
      <c r="C167" s="14" t="s">
        <v>96</v>
      </c>
      <c r="D167" s="14" t="s">
        <v>96</v>
      </c>
      <c r="E167" s="14" t="s">
        <v>127</v>
      </c>
      <c r="F167" s="14" t="s">
        <v>90</v>
      </c>
      <c r="G167" s="14" t="s">
        <v>206</v>
      </c>
      <c r="H167" s="14"/>
      <c r="I167" s="30" t="s">
        <v>235</v>
      </c>
      <c r="J167" s="14" t="s">
        <v>154</v>
      </c>
      <c r="K167" s="208">
        <v>130</v>
      </c>
      <c r="L167" s="74">
        <v>0</v>
      </c>
      <c r="M167" s="74">
        <v>125</v>
      </c>
      <c r="N167" s="74">
        <v>125</v>
      </c>
      <c r="O167" s="74">
        <f t="shared" si="3"/>
        <v>380</v>
      </c>
      <c r="P167" s="14">
        <v>2017</v>
      </c>
      <c r="R167" s="299"/>
    </row>
    <row r="168" spans="1:18" ht="25.5">
      <c r="A168" s="50" t="s">
        <v>89</v>
      </c>
      <c r="B168" s="50">
        <v>1</v>
      </c>
      <c r="C168" s="50" t="s">
        <v>96</v>
      </c>
      <c r="D168" s="50" t="s">
        <v>96</v>
      </c>
      <c r="E168" s="50" t="s">
        <v>127</v>
      </c>
      <c r="F168" s="50" t="s">
        <v>96</v>
      </c>
      <c r="G168" s="50" t="s">
        <v>90</v>
      </c>
      <c r="H168" s="60">
        <v>3</v>
      </c>
      <c r="I168" s="52" t="s">
        <v>236</v>
      </c>
      <c r="J168" s="50" t="s">
        <v>92</v>
      </c>
      <c r="K168" s="199">
        <v>615</v>
      </c>
      <c r="L168" s="290">
        <v>561</v>
      </c>
      <c r="M168" s="54">
        <v>700</v>
      </c>
      <c r="N168" s="54">
        <v>700</v>
      </c>
      <c r="O168" s="54">
        <f t="shared" si="3"/>
        <v>2576</v>
      </c>
      <c r="P168" s="50">
        <v>2017</v>
      </c>
      <c r="R168" s="299">
        <f>K168+L168+M168</f>
        <v>1876</v>
      </c>
    </row>
    <row r="169" spans="1:62" s="64" customFormat="1" ht="38.25">
      <c r="A169" s="14" t="s">
        <v>89</v>
      </c>
      <c r="B169" s="14">
        <v>1</v>
      </c>
      <c r="C169" s="14" t="s">
        <v>96</v>
      </c>
      <c r="D169" s="14" t="s">
        <v>96</v>
      </c>
      <c r="E169" s="14" t="s">
        <v>127</v>
      </c>
      <c r="F169" s="14" t="s">
        <v>96</v>
      </c>
      <c r="G169" s="14" t="s">
        <v>90</v>
      </c>
      <c r="H169" s="14"/>
      <c r="I169" s="30" t="s">
        <v>237</v>
      </c>
      <c r="J169" s="14" t="s">
        <v>154</v>
      </c>
      <c r="K169" s="200">
        <v>5</v>
      </c>
      <c r="L169" s="40">
        <v>2</v>
      </c>
      <c r="M169" s="40">
        <v>2</v>
      </c>
      <c r="N169" s="58">
        <v>2</v>
      </c>
      <c r="O169" s="40">
        <f t="shared" si="3"/>
        <v>11</v>
      </c>
      <c r="P169" s="14">
        <v>2017</v>
      </c>
      <c r="Q169" s="1"/>
      <c r="R169" s="299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</row>
    <row r="170" spans="1:62" s="70" customFormat="1" ht="25.5">
      <c r="A170" s="50" t="s">
        <v>89</v>
      </c>
      <c r="B170" s="50">
        <v>1</v>
      </c>
      <c r="C170" s="50" t="s">
        <v>96</v>
      </c>
      <c r="D170" s="50" t="s">
        <v>96</v>
      </c>
      <c r="E170" s="50" t="s">
        <v>127</v>
      </c>
      <c r="F170" s="50" t="s">
        <v>96</v>
      </c>
      <c r="G170" s="50">
        <v>1</v>
      </c>
      <c r="H170" s="60">
        <v>3</v>
      </c>
      <c r="I170" s="52" t="s">
        <v>238</v>
      </c>
      <c r="J170" s="50" t="s">
        <v>92</v>
      </c>
      <c r="K170" s="199">
        <v>70</v>
      </c>
      <c r="L170" s="54">
        <v>0</v>
      </c>
      <c r="M170" s="54">
        <v>0</v>
      </c>
      <c r="N170" s="54">
        <v>0</v>
      </c>
      <c r="O170" s="54">
        <f t="shared" si="3"/>
        <v>70</v>
      </c>
      <c r="P170" s="50">
        <v>2014</v>
      </c>
      <c r="Q170" s="3"/>
      <c r="R170" s="299">
        <f>K170+L170+M170</f>
        <v>70</v>
      </c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</row>
    <row r="171" spans="1:62" s="64" customFormat="1" ht="25.5">
      <c r="A171" s="14" t="s">
        <v>89</v>
      </c>
      <c r="B171" s="14">
        <v>1</v>
      </c>
      <c r="C171" s="14" t="s">
        <v>96</v>
      </c>
      <c r="D171" s="14" t="s">
        <v>96</v>
      </c>
      <c r="E171" s="14" t="s">
        <v>127</v>
      </c>
      <c r="F171" s="14" t="s">
        <v>96</v>
      </c>
      <c r="G171" s="14">
        <v>1</v>
      </c>
      <c r="H171" s="14"/>
      <c r="I171" s="30" t="s">
        <v>239</v>
      </c>
      <c r="J171" s="14" t="s">
        <v>154</v>
      </c>
      <c r="K171" s="200">
        <v>1</v>
      </c>
      <c r="L171" s="40">
        <v>0</v>
      </c>
      <c r="M171" s="40">
        <v>0</v>
      </c>
      <c r="N171" s="58">
        <v>0</v>
      </c>
      <c r="O171" s="40">
        <f t="shared" si="3"/>
        <v>1</v>
      </c>
      <c r="P171" s="14">
        <v>2014</v>
      </c>
      <c r="Q171" s="1"/>
      <c r="R171" s="299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</row>
    <row r="172" spans="1:62" s="70" customFormat="1" ht="43.5" customHeight="1">
      <c r="A172" s="51" t="s">
        <v>89</v>
      </c>
      <c r="B172" s="51">
        <v>1</v>
      </c>
      <c r="C172" s="51">
        <v>1</v>
      </c>
      <c r="D172" s="51">
        <v>7</v>
      </c>
      <c r="E172" s="51">
        <v>8</v>
      </c>
      <c r="F172" s="51">
        <v>5</v>
      </c>
      <c r="G172" s="51">
        <v>2</v>
      </c>
      <c r="H172" s="60">
        <v>2</v>
      </c>
      <c r="I172" s="55" t="s">
        <v>240</v>
      </c>
      <c r="J172" s="51" t="s">
        <v>92</v>
      </c>
      <c r="K172" s="202">
        <v>294.5</v>
      </c>
      <c r="L172" s="54">
        <v>0</v>
      </c>
      <c r="M172" s="54">
        <v>0</v>
      </c>
      <c r="N172" s="54">
        <v>0</v>
      </c>
      <c r="O172" s="54">
        <f t="shared" si="3"/>
        <v>294.5</v>
      </c>
      <c r="P172" s="51">
        <v>2014</v>
      </c>
      <c r="Q172" s="3"/>
      <c r="R172" s="299">
        <f>K172+L172+M172</f>
        <v>294.5</v>
      </c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</row>
    <row r="173" spans="1:62" s="64" customFormat="1" ht="38.25" customHeight="1">
      <c r="A173" s="14" t="s">
        <v>89</v>
      </c>
      <c r="B173" s="14">
        <v>1</v>
      </c>
      <c r="C173" s="14" t="s">
        <v>96</v>
      </c>
      <c r="D173" s="14">
        <v>7</v>
      </c>
      <c r="E173" s="14">
        <v>8</v>
      </c>
      <c r="F173" s="14">
        <v>5</v>
      </c>
      <c r="G173" s="14">
        <v>2</v>
      </c>
      <c r="H173" s="14"/>
      <c r="I173" s="30" t="s">
        <v>239</v>
      </c>
      <c r="J173" s="14" t="s">
        <v>154</v>
      </c>
      <c r="K173" s="201">
        <v>1</v>
      </c>
      <c r="L173" s="56">
        <f>L172</f>
        <v>0</v>
      </c>
      <c r="M173" s="56">
        <f>M172</f>
        <v>0</v>
      </c>
      <c r="N173" s="56">
        <f>N172</f>
        <v>0</v>
      </c>
      <c r="O173" s="56">
        <f t="shared" si="3"/>
        <v>1</v>
      </c>
      <c r="P173" s="14">
        <v>2014</v>
      </c>
      <c r="Q173" s="1"/>
      <c r="R173" s="299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</row>
    <row r="174" spans="1:62" s="64" customFormat="1" ht="63.75">
      <c r="A174" s="14" t="s">
        <v>89</v>
      </c>
      <c r="B174" s="14">
        <v>1</v>
      </c>
      <c r="C174" s="14" t="s">
        <v>96</v>
      </c>
      <c r="D174" s="14">
        <v>7</v>
      </c>
      <c r="E174" s="14">
        <v>8</v>
      </c>
      <c r="F174" s="14">
        <v>5</v>
      </c>
      <c r="G174" s="14">
        <v>2</v>
      </c>
      <c r="H174" s="14"/>
      <c r="I174" s="30" t="s">
        <v>461</v>
      </c>
      <c r="J174" s="14" t="s">
        <v>92</v>
      </c>
      <c r="K174" s="193">
        <f>K172</f>
        <v>294.5</v>
      </c>
      <c r="L174" s="28">
        <f>L172</f>
        <v>0</v>
      </c>
      <c r="M174" s="28">
        <f>M172</f>
        <v>0</v>
      </c>
      <c r="N174" s="28">
        <f>N172</f>
        <v>0</v>
      </c>
      <c r="O174" s="56">
        <f t="shared" si="3"/>
        <v>294.5</v>
      </c>
      <c r="P174" s="14">
        <v>2014</v>
      </c>
      <c r="Q174" s="1"/>
      <c r="R174" s="299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</row>
    <row r="175" spans="1:62" s="21" customFormat="1" ht="25.5">
      <c r="A175" s="248" t="s">
        <v>89</v>
      </c>
      <c r="B175" s="248">
        <v>1</v>
      </c>
      <c r="C175" s="248" t="s">
        <v>96</v>
      </c>
      <c r="D175" s="248" t="s">
        <v>96</v>
      </c>
      <c r="E175" s="248" t="s">
        <v>125</v>
      </c>
      <c r="F175" s="248" t="s">
        <v>90</v>
      </c>
      <c r="G175" s="248" t="s">
        <v>90</v>
      </c>
      <c r="H175" s="249"/>
      <c r="I175" s="247" t="s">
        <v>241</v>
      </c>
      <c r="J175" s="248" t="s">
        <v>92</v>
      </c>
      <c r="K175" s="257">
        <f>K177+K176</f>
        <v>211.7</v>
      </c>
      <c r="L175" s="251">
        <f>L177+L176</f>
        <v>222</v>
      </c>
      <c r="M175" s="251">
        <f>M177+M176</f>
        <v>340</v>
      </c>
      <c r="N175" s="251">
        <f>N177+N176</f>
        <v>340</v>
      </c>
      <c r="O175" s="251">
        <f>O176+O177</f>
        <v>1113.7</v>
      </c>
      <c r="P175" s="248">
        <v>2017</v>
      </c>
      <c r="Q175" s="20"/>
      <c r="R175" s="299">
        <f>K175+L175+M175</f>
        <v>773.7</v>
      </c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</row>
    <row r="176" spans="1:62" s="21" customFormat="1" ht="15.75">
      <c r="A176" s="249"/>
      <c r="B176" s="249"/>
      <c r="C176" s="249"/>
      <c r="D176" s="249"/>
      <c r="E176" s="249"/>
      <c r="F176" s="249"/>
      <c r="G176" s="249"/>
      <c r="H176" s="249">
        <v>3</v>
      </c>
      <c r="I176" s="253" t="s">
        <v>93</v>
      </c>
      <c r="J176" s="254" t="s">
        <v>92</v>
      </c>
      <c r="K176" s="255">
        <f>K182+K184+K186+K188</f>
        <v>168.7</v>
      </c>
      <c r="L176" s="256">
        <f>L182+L184+L186+L188</f>
        <v>222</v>
      </c>
      <c r="M176" s="256">
        <f>M182+M184+M186+M188</f>
        <v>340</v>
      </c>
      <c r="N176" s="256">
        <f>N182+N184+N186+N188</f>
        <v>340</v>
      </c>
      <c r="O176" s="256">
        <f>O182+O184+O186+O188</f>
        <v>1070.7</v>
      </c>
      <c r="P176" s="254">
        <v>2017</v>
      </c>
      <c r="Q176" s="20"/>
      <c r="R176" s="299">
        <f>K176+L176+M176</f>
        <v>730.7</v>
      </c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</row>
    <row r="177" spans="1:62" s="21" customFormat="1" ht="15.75">
      <c r="A177" s="249"/>
      <c r="B177" s="249"/>
      <c r="C177" s="249"/>
      <c r="D177" s="249"/>
      <c r="E177" s="249"/>
      <c r="F177" s="249"/>
      <c r="G177" s="249"/>
      <c r="H177" s="249">
        <v>2</v>
      </c>
      <c r="I177" s="253" t="s">
        <v>94</v>
      </c>
      <c r="J177" s="254" t="s">
        <v>92</v>
      </c>
      <c r="K177" s="255">
        <f>K192</f>
        <v>43</v>
      </c>
      <c r="L177" s="256">
        <f>L192</f>
        <v>0</v>
      </c>
      <c r="M177" s="256">
        <f>M192</f>
        <v>0</v>
      </c>
      <c r="N177" s="256">
        <f>N192</f>
        <v>0</v>
      </c>
      <c r="O177" s="256">
        <f>K177+L177+M177+N177</f>
        <v>43</v>
      </c>
      <c r="P177" s="254"/>
      <c r="Q177" s="20"/>
      <c r="R177" s="299">
        <f>K177+L177+M177</f>
        <v>43</v>
      </c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</row>
    <row r="178" spans="1:18" ht="45.75" customHeight="1">
      <c r="A178" s="14" t="s">
        <v>89</v>
      </c>
      <c r="B178" s="14">
        <v>1</v>
      </c>
      <c r="C178" s="14" t="s">
        <v>96</v>
      </c>
      <c r="D178" s="14" t="s">
        <v>96</v>
      </c>
      <c r="E178" s="14" t="s">
        <v>125</v>
      </c>
      <c r="F178" s="14" t="s">
        <v>90</v>
      </c>
      <c r="G178" s="14" t="s">
        <v>90</v>
      </c>
      <c r="H178" s="14"/>
      <c r="I178" s="30" t="s">
        <v>242</v>
      </c>
      <c r="J178" s="14" t="s">
        <v>117</v>
      </c>
      <c r="K178" s="200">
        <v>1250</v>
      </c>
      <c r="L178" s="40">
        <v>1255</v>
      </c>
      <c r="M178" s="40">
        <v>1270</v>
      </c>
      <c r="N178" s="40">
        <v>1290</v>
      </c>
      <c r="O178" s="40">
        <f>K178+L178+M178+N178</f>
        <v>5065</v>
      </c>
      <c r="P178" s="14">
        <v>2017</v>
      </c>
      <c r="R178" s="299"/>
    </row>
    <row r="179" spans="1:18" ht="56.25" customHeight="1">
      <c r="A179" s="14" t="s">
        <v>89</v>
      </c>
      <c r="B179" s="14">
        <v>1</v>
      </c>
      <c r="C179" s="14" t="s">
        <v>96</v>
      </c>
      <c r="D179" s="14" t="s">
        <v>96</v>
      </c>
      <c r="E179" s="14" t="s">
        <v>125</v>
      </c>
      <c r="F179" s="14" t="s">
        <v>90</v>
      </c>
      <c r="G179" s="14" t="s">
        <v>90</v>
      </c>
      <c r="H179" s="14"/>
      <c r="I179" s="30" t="s">
        <v>243</v>
      </c>
      <c r="J179" s="14" t="s">
        <v>99</v>
      </c>
      <c r="K179" s="193">
        <v>95</v>
      </c>
      <c r="L179" s="28">
        <v>100</v>
      </c>
      <c r="M179" s="28">
        <v>100</v>
      </c>
      <c r="N179" s="29">
        <v>100</v>
      </c>
      <c r="O179" s="28">
        <v>100</v>
      </c>
      <c r="P179" s="14">
        <v>2017</v>
      </c>
      <c r="R179" s="299"/>
    </row>
    <row r="180" spans="1:18" ht="51">
      <c r="A180" s="50" t="s">
        <v>89</v>
      </c>
      <c r="B180" s="50">
        <v>1</v>
      </c>
      <c r="C180" s="50" t="s">
        <v>96</v>
      </c>
      <c r="D180" s="50" t="s">
        <v>96</v>
      </c>
      <c r="E180" s="50" t="s">
        <v>125</v>
      </c>
      <c r="F180" s="50" t="s">
        <v>90</v>
      </c>
      <c r="G180" s="50" t="s">
        <v>96</v>
      </c>
      <c r="H180" s="60"/>
      <c r="I180" s="52" t="s">
        <v>244</v>
      </c>
      <c r="J180" s="50" t="s">
        <v>111</v>
      </c>
      <c r="K180" s="199" t="s">
        <v>112</v>
      </c>
      <c r="L180" s="54" t="s">
        <v>112</v>
      </c>
      <c r="M180" s="54" t="s">
        <v>112</v>
      </c>
      <c r="N180" s="54" t="s">
        <v>245</v>
      </c>
      <c r="O180" s="53" t="s">
        <v>245</v>
      </c>
      <c r="P180" s="50">
        <v>2017</v>
      </c>
      <c r="R180" s="299"/>
    </row>
    <row r="181" spans="1:18" ht="38.25">
      <c r="A181" s="14" t="s">
        <v>89</v>
      </c>
      <c r="B181" s="14">
        <v>1</v>
      </c>
      <c r="C181" s="14" t="s">
        <v>96</v>
      </c>
      <c r="D181" s="14" t="s">
        <v>96</v>
      </c>
      <c r="E181" s="14" t="s">
        <v>125</v>
      </c>
      <c r="F181" s="14" t="s">
        <v>90</v>
      </c>
      <c r="G181" s="14" t="s">
        <v>96</v>
      </c>
      <c r="H181" s="14"/>
      <c r="I181" s="30" t="s">
        <v>246</v>
      </c>
      <c r="J181" s="14" t="s">
        <v>154</v>
      </c>
      <c r="K181" s="200">
        <v>22</v>
      </c>
      <c r="L181" s="40">
        <v>42</v>
      </c>
      <c r="M181" s="40">
        <v>47</v>
      </c>
      <c r="N181" s="40">
        <v>0</v>
      </c>
      <c r="O181" s="40">
        <f>K181+L181+M181+N181</f>
        <v>111</v>
      </c>
      <c r="P181" s="14">
        <v>2017</v>
      </c>
      <c r="R181" s="299"/>
    </row>
    <row r="182" spans="1:18" ht="25.5">
      <c r="A182" s="50" t="s">
        <v>89</v>
      </c>
      <c r="B182" s="50">
        <v>1</v>
      </c>
      <c r="C182" s="50" t="s">
        <v>96</v>
      </c>
      <c r="D182" s="50" t="s">
        <v>96</v>
      </c>
      <c r="E182" s="50" t="s">
        <v>125</v>
      </c>
      <c r="F182" s="50" t="s">
        <v>90</v>
      </c>
      <c r="G182" s="50" t="s">
        <v>114</v>
      </c>
      <c r="H182" s="60">
        <v>3</v>
      </c>
      <c r="I182" s="52" t="s">
        <v>247</v>
      </c>
      <c r="J182" s="50" t="s">
        <v>92</v>
      </c>
      <c r="K182" s="199">
        <v>89.5</v>
      </c>
      <c r="L182" s="53">
        <v>100</v>
      </c>
      <c r="M182" s="53">
        <v>150</v>
      </c>
      <c r="N182" s="54">
        <v>150</v>
      </c>
      <c r="O182" s="53">
        <f aca="true" t="shared" si="4" ref="O182:O189">K182+L182+M182+N182</f>
        <v>489.5</v>
      </c>
      <c r="P182" s="50">
        <v>2017</v>
      </c>
      <c r="R182" s="299">
        <f>K182+L182+M182</f>
        <v>339.5</v>
      </c>
    </row>
    <row r="183" spans="1:18" ht="25.5">
      <c r="A183" s="14" t="s">
        <v>89</v>
      </c>
      <c r="B183" s="14">
        <v>1</v>
      </c>
      <c r="C183" s="14" t="s">
        <v>96</v>
      </c>
      <c r="D183" s="14" t="s">
        <v>96</v>
      </c>
      <c r="E183" s="14" t="s">
        <v>125</v>
      </c>
      <c r="F183" s="14" t="s">
        <v>90</v>
      </c>
      <c r="G183" s="14" t="s">
        <v>114</v>
      </c>
      <c r="H183" s="14"/>
      <c r="I183" s="30" t="s">
        <v>248</v>
      </c>
      <c r="J183" s="14" t="s">
        <v>154</v>
      </c>
      <c r="K183" s="200">
        <v>21</v>
      </c>
      <c r="L183" s="40">
        <v>39</v>
      </c>
      <c r="M183" s="40">
        <v>45</v>
      </c>
      <c r="N183" s="40">
        <v>45</v>
      </c>
      <c r="O183" s="40">
        <f t="shared" si="4"/>
        <v>150</v>
      </c>
      <c r="P183" s="14">
        <v>2017</v>
      </c>
      <c r="R183" s="299"/>
    </row>
    <row r="184" spans="1:18" ht="25.5">
      <c r="A184" s="50" t="s">
        <v>89</v>
      </c>
      <c r="B184" s="50">
        <v>1</v>
      </c>
      <c r="C184" s="50" t="s">
        <v>96</v>
      </c>
      <c r="D184" s="50" t="s">
        <v>96</v>
      </c>
      <c r="E184" s="50" t="s">
        <v>125</v>
      </c>
      <c r="F184" s="50" t="s">
        <v>90</v>
      </c>
      <c r="G184" s="50" t="s">
        <v>119</v>
      </c>
      <c r="H184" s="60">
        <v>3</v>
      </c>
      <c r="I184" s="52" t="s">
        <v>249</v>
      </c>
      <c r="J184" s="50" t="s">
        <v>92</v>
      </c>
      <c r="K184" s="199">
        <v>7.2</v>
      </c>
      <c r="L184" s="53">
        <v>50</v>
      </c>
      <c r="M184" s="53">
        <v>70</v>
      </c>
      <c r="N184" s="54">
        <v>70</v>
      </c>
      <c r="O184" s="53">
        <f t="shared" si="4"/>
        <v>197.2</v>
      </c>
      <c r="P184" s="50">
        <v>2017</v>
      </c>
      <c r="R184" s="299">
        <f>K184+L184+M184</f>
        <v>127.2</v>
      </c>
    </row>
    <row r="185" spans="1:18" ht="38.25">
      <c r="A185" s="14" t="s">
        <v>89</v>
      </c>
      <c r="B185" s="14">
        <v>1</v>
      </c>
      <c r="C185" s="14" t="s">
        <v>96</v>
      </c>
      <c r="D185" s="14" t="s">
        <v>96</v>
      </c>
      <c r="E185" s="14" t="s">
        <v>125</v>
      </c>
      <c r="F185" s="14" t="s">
        <v>90</v>
      </c>
      <c r="G185" s="14" t="s">
        <v>119</v>
      </c>
      <c r="H185" s="14"/>
      <c r="I185" s="30" t="s">
        <v>250</v>
      </c>
      <c r="J185" s="14" t="s">
        <v>117</v>
      </c>
      <c r="K185" s="200">
        <v>3</v>
      </c>
      <c r="L185" s="40">
        <v>4</v>
      </c>
      <c r="M185" s="40">
        <v>5</v>
      </c>
      <c r="N185" s="40">
        <v>5</v>
      </c>
      <c r="O185" s="40">
        <f t="shared" si="4"/>
        <v>17</v>
      </c>
      <c r="P185" s="14">
        <v>2017</v>
      </c>
      <c r="R185" s="299"/>
    </row>
    <row r="186" spans="1:18" ht="21" customHeight="1">
      <c r="A186" s="50" t="s">
        <v>89</v>
      </c>
      <c r="B186" s="50">
        <v>1</v>
      </c>
      <c r="C186" s="50" t="s">
        <v>96</v>
      </c>
      <c r="D186" s="50" t="s">
        <v>96</v>
      </c>
      <c r="E186" s="50" t="s">
        <v>125</v>
      </c>
      <c r="F186" s="50" t="s">
        <v>90</v>
      </c>
      <c r="G186" s="50" t="s">
        <v>122</v>
      </c>
      <c r="H186" s="60">
        <v>3</v>
      </c>
      <c r="I186" s="52" t="s">
        <v>251</v>
      </c>
      <c r="J186" s="50" t="s">
        <v>92</v>
      </c>
      <c r="K186" s="199">
        <v>25</v>
      </c>
      <c r="L186" s="53">
        <v>25</v>
      </c>
      <c r="M186" s="53">
        <v>50</v>
      </c>
      <c r="N186" s="54">
        <v>50</v>
      </c>
      <c r="O186" s="53">
        <f t="shared" si="4"/>
        <v>150</v>
      </c>
      <c r="P186" s="50">
        <v>2017</v>
      </c>
      <c r="R186" s="299">
        <f>K186+L186+M186</f>
        <v>100</v>
      </c>
    </row>
    <row r="187" spans="1:18" ht="25.5">
      <c r="A187" s="14" t="s">
        <v>89</v>
      </c>
      <c r="B187" s="14">
        <v>1</v>
      </c>
      <c r="C187" s="14" t="s">
        <v>96</v>
      </c>
      <c r="D187" s="14" t="s">
        <v>96</v>
      </c>
      <c r="E187" s="14" t="s">
        <v>125</v>
      </c>
      <c r="F187" s="14" t="s">
        <v>90</v>
      </c>
      <c r="G187" s="14" t="s">
        <v>122</v>
      </c>
      <c r="H187" s="14"/>
      <c r="I187" s="30" t="s">
        <v>252</v>
      </c>
      <c r="J187" s="14" t="s">
        <v>117</v>
      </c>
      <c r="K187" s="200">
        <v>80</v>
      </c>
      <c r="L187" s="40">
        <v>85</v>
      </c>
      <c r="M187" s="40">
        <v>90</v>
      </c>
      <c r="N187" s="40">
        <v>95</v>
      </c>
      <c r="O187" s="40">
        <f t="shared" si="4"/>
        <v>350</v>
      </c>
      <c r="P187" s="14">
        <v>2017</v>
      </c>
      <c r="R187" s="299"/>
    </row>
    <row r="188" spans="1:18" ht="38.25">
      <c r="A188" s="50" t="s">
        <v>89</v>
      </c>
      <c r="B188" s="50">
        <v>1</v>
      </c>
      <c r="C188" s="50" t="s">
        <v>96</v>
      </c>
      <c r="D188" s="50" t="s">
        <v>96</v>
      </c>
      <c r="E188" s="50" t="s">
        <v>125</v>
      </c>
      <c r="F188" s="50" t="s">
        <v>90</v>
      </c>
      <c r="G188" s="50" t="s">
        <v>128</v>
      </c>
      <c r="H188" s="60">
        <v>3</v>
      </c>
      <c r="I188" s="52" t="s">
        <v>253</v>
      </c>
      <c r="J188" s="50" t="s">
        <v>92</v>
      </c>
      <c r="K188" s="199">
        <v>47</v>
      </c>
      <c r="L188" s="53">
        <v>47</v>
      </c>
      <c r="M188" s="53">
        <v>70</v>
      </c>
      <c r="N188" s="54">
        <v>70</v>
      </c>
      <c r="O188" s="53">
        <f t="shared" si="4"/>
        <v>234</v>
      </c>
      <c r="P188" s="50">
        <v>2017</v>
      </c>
      <c r="R188" s="299">
        <f>K188+L188+M188</f>
        <v>164</v>
      </c>
    </row>
    <row r="189" spans="1:62" s="64" customFormat="1" ht="38.25">
      <c r="A189" s="14" t="s">
        <v>89</v>
      </c>
      <c r="B189" s="14">
        <v>1</v>
      </c>
      <c r="C189" s="14" t="s">
        <v>96</v>
      </c>
      <c r="D189" s="14" t="s">
        <v>96</v>
      </c>
      <c r="E189" s="14" t="s">
        <v>125</v>
      </c>
      <c r="F189" s="14" t="s">
        <v>90</v>
      </c>
      <c r="G189" s="14" t="s">
        <v>128</v>
      </c>
      <c r="H189" s="14"/>
      <c r="I189" s="30" t="s">
        <v>254</v>
      </c>
      <c r="J189" s="14" t="s">
        <v>117</v>
      </c>
      <c r="K189" s="200">
        <f>K187</f>
        <v>80</v>
      </c>
      <c r="L189" s="40">
        <f>L187</f>
        <v>85</v>
      </c>
      <c r="M189" s="40">
        <f>M187</f>
        <v>90</v>
      </c>
      <c r="N189" s="40">
        <f>N187</f>
        <v>95</v>
      </c>
      <c r="O189" s="40">
        <f t="shared" si="4"/>
        <v>350</v>
      </c>
      <c r="P189" s="14">
        <v>2017</v>
      </c>
      <c r="Q189" s="1"/>
      <c r="R189" s="299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</row>
    <row r="190" spans="1:18" ht="51">
      <c r="A190" s="50" t="s">
        <v>89</v>
      </c>
      <c r="B190" s="50">
        <v>1</v>
      </c>
      <c r="C190" s="50" t="s">
        <v>96</v>
      </c>
      <c r="D190" s="50" t="s">
        <v>96</v>
      </c>
      <c r="E190" s="50" t="s">
        <v>125</v>
      </c>
      <c r="F190" s="50" t="s">
        <v>90</v>
      </c>
      <c r="G190" s="50">
        <v>6</v>
      </c>
      <c r="H190" s="60"/>
      <c r="I190" s="242" t="s">
        <v>255</v>
      </c>
      <c r="J190" s="243" t="s">
        <v>111</v>
      </c>
      <c r="K190" s="199" t="s">
        <v>245</v>
      </c>
      <c r="L190" s="54" t="s">
        <v>245</v>
      </c>
      <c r="M190" s="54" t="s">
        <v>245</v>
      </c>
      <c r="N190" s="54" t="s">
        <v>112</v>
      </c>
      <c r="O190" s="53" t="s">
        <v>112</v>
      </c>
      <c r="P190" s="50">
        <v>2017</v>
      </c>
      <c r="R190" s="299"/>
    </row>
    <row r="191" spans="1:18" ht="38.25">
      <c r="A191" s="14" t="s">
        <v>89</v>
      </c>
      <c r="B191" s="14">
        <v>1</v>
      </c>
      <c r="C191" s="14" t="s">
        <v>96</v>
      </c>
      <c r="D191" s="14" t="s">
        <v>96</v>
      </c>
      <c r="E191" s="14" t="s">
        <v>125</v>
      </c>
      <c r="F191" s="14" t="s">
        <v>90</v>
      </c>
      <c r="G191" s="14">
        <v>6</v>
      </c>
      <c r="H191" s="14"/>
      <c r="I191" s="30" t="s">
        <v>246</v>
      </c>
      <c r="J191" s="14" t="s">
        <v>154</v>
      </c>
      <c r="K191" s="200">
        <v>0</v>
      </c>
      <c r="L191" s="40">
        <v>0</v>
      </c>
      <c r="M191" s="40">
        <v>0</v>
      </c>
      <c r="N191" s="40">
        <v>47</v>
      </c>
      <c r="O191" s="40">
        <f>N191</f>
        <v>47</v>
      </c>
      <c r="P191" s="14">
        <v>2017</v>
      </c>
      <c r="R191" s="299"/>
    </row>
    <row r="192" spans="1:18" ht="25.5">
      <c r="A192" s="50" t="s">
        <v>89</v>
      </c>
      <c r="B192" s="50">
        <v>1</v>
      </c>
      <c r="C192" s="50">
        <v>1</v>
      </c>
      <c r="D192" s="50">
        <v>7</v>
      </c>
      <c r="E192" s="50">
        <v>1</v>
      </c>
      <c r="F192" s="50">
        <v>4</v>
      </c>
      <c r="G192" s="50">
        <v>0</v>
      </c>
      <c r="H192" s="50">
        <v>2</v>
      </c>
      <c r="I192" s="242" t="s">
        <v>140</v>
      </c>
      <c r="J192" s="243" t="s">
        <v>92</v>
      </c>
      <c r="K192" s="199">
        <v>43</v>
      </c>
      <c r="L192" s="53">
        <v>0</v>
      </c>
      <c r="M192" s="53">
        <v>0</v>
      </c>
      <c r="N192" s="53">
        <v>0</v>
      </c>
      <c r="O192" s="53">
        <f>K192+L192+M192+N192</f>
        <v>43</v>
      </c>
      <c r="P192" s="50">
        <v>2014</v>
      </c>
      <c r="R192" s="299">
        <f>K192+L192+M192</f>
        <v>43</v>
      </c>
    </row>
    <row r="193" spans="1:18" ht="63.75" customHeight="1">
      <c r="A193" s="14" t="s">
        <v>89</v>
      </c>
      <c r="B193" s="14">
        <v>1</v>
      </c>
      <c r="C193" s="14">
        <v>1</v>
      </c>
      <c r="D193" s="14">
        <v>7</v>
      </c>
      <c r="E193" s="14">
        <v>1</v>
      </c>
      <c r="F193" s="14">
        <v>4</v>
      </c>
      <c r="G193" s="14">
        <v>0</v>
      </c>
      <c r="H193" s="14"/>
      <c r="I193" s="27" t="s">
        <v>437</v>
      </c>
      <c r="J193" s="14" t="s">
        <v>92</v>
      </c>
      <c r="K193" s="193">
        <f>K192</f>
        <v>43</v>
      </c>
      <c r="L193" s="28">
        <f>L192</f>
        <v>0</v>
      </c>
      <c r="M193" s="28">
        <f>M192</f>
        <v>0</v>
      </c>
      <c r="N193" s="28">
        <f>N192</f>
        <v>0</v>
      </c>
      <c r="O193" s="28">
        <f>O192</f>
        <v>43</v>
      </c>
      <c r="P193" s="14">
        <v>2014</v>
      </c>
      <c r="R193" s="299"/>
    </row>
    <row r="194" spans="1:62" s="21" customFormat="1" ht="25.5">
      <c r="A194" s="248" t="s">
        <v>89</v>
      </c>
      <c r="B194" s="248">
        <v>1</v>
      </c>
      <c r="C194" s="248" t="s">
        <v>96</v>
      </c>
      <c r="D194" s="248" t="s">
        <v>96</v>
      </c>
      <c r="E194" s="248" t="s">
        <v>126</v>
      </c>
      <c r="F194" s="248" t="s">
        <v>90</v>
      </c>
      <c r="G194" s="248" t="s">
        <v>90</v>
      </c>
      <c r="H194" s="249"/>
      <c r="I194" s="247" t="s">
        <v>256</v>
      </c>
      <c r="J194" s="248" t="s">
        <v>92</v>
      </c>
      <c r="K194" s="257">
        <f>K195+K196</f>
        <v>40684.9</v>
      </c>
      <c r="L194" s="251">
        <f>L195+L196</f>
        <v>41650</v>
      </c>
      <c r="M194" s="251">
        <f>M195+M196</f>
        <v>40772</v>
      </c>
      <c r="N194" s="251">
        <f>N195+N196</f>
        <v>40764</v>
      </c>
      <c r="O194" s="251">
        <f>O195+O196</f>
        <v>163870.9</v>
      </c>
      <c r="P194" s="248">
        <v>2017</v>
      </c>
      <c r="Q194" s="20"/>
      <c r="R194" s="299">
        <f>K194+L194+M194</f>
        <v>123106.9</v>
      </c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</row>
    <row r="195" spans="1:18" ht="15.75">
      <c r="A195" s="249"/>
      <c r="B195" s="249"/>
      <c r="C195" s="249"/>
      <c r="D195" s="249"/>
      <c r="E195" s="249"/>
      <c r="F195" s="249"/>
      <c r="G195" s="249"/>
      <c r="H195" s="249">
        <v>3</v>
      </c>
      <c r="I195" s="253" t="s">
        <v>93</v>
      </c>
      <c r="J195" s="254" t="s">
        <v>92</v>
      </c>
      <c r="K195" s="255">
        <f>K202</f>
        <v>6350</v>
      </c>
      <c r="L195" s="256">
        <f>L202</f>
        <v>6350</v>
      </c>
      <c r="M195" s="256">
        <f>M202</f>
        <v>6350</v>
      </c>
      <c r="N195" s="256">
        <f>N202</f>
        <v>6350</v>
      </c>
      <c r="O195" s="256">
        <f>O202</f>
        <v>25400</v>
      </c>
      <c r="P195" s="254">
        <v>2017</v>
      </c>
      <c r="R195" s="299">
        <f>K195+L195+M195</f>
        <v>19050</v>
      </c>
    </row>
    <row r="196" spans="1:18" ht="15.75">
      <c r="A196" s="249"/>
      <c r="B196" s="249"/>
      <c r="C196" s="249"/>
      <c r="D196" s="249"/>
      <c r="E196" s="249"/>
      <c r="F196" s="249"/>
      <c r="G196" s="249"/>
      <c r="H196" s="249">
        <v>2</v>
      </c>
      <c r="I196" s="253" t="s">
        <v>94</v>
      </c>
      <c r="J196" s="254" t="s">
        <v>92</v>
      </c>
      <c r="K196" s="255">
        <f>K204</f>
        <v>34334.9</v>
      </c>
      <c r="L196" s="256">
        <f>L204</f>
        <v>35300</v>
      </c>
      <c r="M196" s="256">
        <f>M204</f>
        <v>34422</v>
      </c>
      <c r="N196" s="256">
        <f>N204</f>
        <v>34414</v>
      </c>
      <c r="O196" s="256">
        <f>O204</f>
        <v>138470.9</v>
      </c>
      <c r="P196" s="254">
        <v>2017</v>
      </c>
      <c r="R196" s="299">
        <f>K196+L196+M196</f>
        <v>104056.9</v>
      </c>
    </row>
    <row r="197" spans="1:18" ht="59.25" customHeight="1">
      <c r="A197" s="14" t="s">
        <v>89</v>
      </c>
      <c r="B197" s="14">
        <v>1</v>
      </c>
      <c r="C197" s="14" t="s">
        <v>96</v>
      </c>
      <c r="D197" s="14" t="s">
        <v>96</v>
      </c>
      <c r="E197" s="14" t="s">
        <v>126</v>
      </c>
      <c r="F197" s="14" t="s">
        <v>90</v>
      </c>
      <c r="G197" s="14" t="s">
        <v>90</v>
      </c>
      <c r="H197" s="14"/>
      <c r="I197" s="30" t="s">
        <v>257</v>
      </c>
      <c r="J197" s="14" t="s">
        <v>154</v>
      </c>
      <c r="K197" s="200">
        <v>6</v>
      </c>
      <c r="L197" s="40">
        <v>6</v>
      </c>
      <c r="M197" s="40">
        <v>6</v>
      </c>
      <c r="N197" s="58">
        <v>6</v>
      </c>
      <c r="O197" s="40">
        <v>6</v>
      </c>
      <c r="P197" s="14">
        <v>2017</v>
      </c>
      <c r="R197" s="299"/>
    </row>
    <row r="198" spans="1:18" ht="56.25" customHeight="1">
      <c r="A198" s="14" t="s">
        <v>89</v>
      </c>
      <c r="B198" s="14">
        <v>1</v>
      </c>
      <c r="C198" s="14" t="s">
        <v>96</v>
      </c>
      <c r="D198" s="14" t="s">
        <v>96</v>
      </c>
      <c r="E198" s="14" t="s">
        <v>126</v>
      </c>
      <c r="F198" s="14" t="s">
        <v>90</v>
      </c>
      <c r="G198" s="14" t="s">
        <v>90</v>
      </c>
      <c r="H198" s="14"/>
      <c r="I198" s="30" t="s">
        <v>258</v>
      </c>
      <c r="J198" s="14" t="s">
        <v>99</v>
      </c>
      <c r="K198" s="193">
        <v>18</v>
      </c>
      <c r="L198" s="28">
        <v>18</v>
      </c>
      <c r="M198" s="28">
        <v>18</v>
      </c>
      <c r="N198" s="28">
        <v>18</v>
      </c>
      <c r="O198" s="28">
        <v>18</v>
      </c>
      <c r="P198" s="14">
        <v>2017</v>
      </c>
      <c r="R198" s="299"/>
    </row>
    <row r="199" spans="1:18" ht="75.75" customHeight="1">
      <c r="A199" s="14" t="s">
        <v>89</v>
      </c>
      <c r="B199" s="14">
        <v>1</v>
      </c>
      <c r="C199" s="14" t="s">
        <v>96</v>
      </c>
      <c r="D199" s="14" t="s">
        <v>96</v>
      </c>
      <c r="E199" s="14">
        <v>8</v>
      </c>
      <c r="F199" s="14" t="s">
        <v>90</v>
      </c>
      <c r="G199" s="14">
        <v>0</v>
      </c>
      <c r="H199" s="14"/>
      <c r="I199" s="30" t="s">
        <v>259</v>
      </c>
      <c r="J199" s="14" t="s">
        <v>99</v>
      </c>
      <c r="K199" s="201">
        <f>K195/K10*100</f>
        <v>0.6</v>
      </c>
      <c r="L199" s="56">
        <v>0.6</v>
      </c>
      <c r="M199" s="56">
        <v>0.5</v>
      </c>
      <c r="N199" s="56">
        <v>0.5</v>
      </c>
      <c r="O199" s="56">
        <f>O195/O10*100</f>
        <v>0.5</v>
      </c>
      <c r="P199" s="14">
        <v>2017</v>
      </c>
      <c r="R199" s="299"/>
    </row>
    <row r="200" spans="1:18" ht="89.25">
      <c r="A200" s="60" t="s">
        <v>89</v>
      </c>
      <c r="B200" s="60">
        <v>1</v>
      </c>
      <c r="C200" s="50" t="s">
        <v>96</v>
      </c>
      <c r="D200" s="50" t="s">
        <v>96</v>
      </c>
      <c r="E200" s="50" t="s">
        <v>126</v>
      </c>
      <c r="F200" s="50" t="s">
        <v>90</v>
      </c>
      <c r="G200" s="50" t="s">
        <v>96</v>
      </c>
      <c r="H200" s="60"/>
      <c r="I200" s="52" t="s">
        <v>260</v>
      </c>
      <c r="J200" s="50" t="s">
        <v>111</v>
      </c>
      <c r="K200" s="199" t="s">
        <v>112</v>
      </c>
      <c r="L200" s="53" t="s">
        <v>112</v>
      </c>
      <c r="M200" s="53" t="s">
        <v>112</v>
      </c>
      <c r="N200" s="54" t="s">
        <v>112</v>
      </c>
      <c r="O200" s="53" t="s">
        <v>112</v>
      </c>
      <c r="P200" s="50">
        <v>2017</v>
      </c>
      <c r="R200" s="299"/>
    </row>
    <row r="201" spans="1:18" ht="63.75">
      <c r="A201" s="14" t="s">
        <v>89</v>
      </c>
      <c r="B201" s="14">
        <v>1</v>
      </c>
      <c r="C201" s="14" t="s">
        <v>96</v>
      </c>
      <c r="D201" s="14" t="s">
        <v>96</v>
      </c>
      <c r="E201" s="14" t="s">
        <v>126</v>
      </c>
      <c r="F201" s="14" t="s">
        <v>90</v>
      </c>
      <c r="G201" s="14" t="s">
        <v>96</v>
      </c>
      <c r="H201" s="14"/>
      <c r="I201" s="30" t="s">
        <v>261</v>
      </c>
      <c r="J201" s="14" t="s">
        <v>154</v>
      </c>
      <c r="K201" s="200">
        <v>1</v>
      </c>
      <c r="L201" s="40">
        <v>1</v>
      </c>
      <c r="M201" s="40">
        <v>1</v>
      </c>
      <c r="N201" s="40">
        <v>1</v>
      </c>
      <c r="O201" s="40">
        <f>K201+L201+M201+N201</f>
        <v>4</v>
      </c>
      <c r="P201" s="14">
        <v>2017</v>
      </c>
      <c r="R201" s="299"/>
    </row>
    <row r="202" spans="1:18" ht="25.5">
      <c r="A202" s="50" t="s">
        <v>89</v>
      </c>
      <c r="B202" s="50">
        <v>1</v>
      </c>
      <c r="C202" s="50" t="s">
        <v>96</v>
      </c>
      <c r="D202" s="50" t="s">
        <v>96</v>
      </c>
      <c r="E202" s="50" t="s">
        <v>126</v>
      </c>
      <c r="F202" s="50" t="s">
        <v>90</v>
      </c>
      <c r="G202" s="50" t="s">
        <v>114</v>
      </c>
      <c r="H202" s="60">
        <v>3</v>
      </c>
      <c r="I202" s="288" t="s">
        <v>451</v>
      </c>
      <c r="J202" s="50" t="s">
        <v>92</v>
      </c>
      <c r="K202" s="202">
        <v>6350</v>
      </c>
      <c r="L202" s="54">
        <v>6350</v>
      </c>
      <c r="M202" s="54">
        <v>6350</v>
      </c>
      <c r="N202" s="54">
        <v>6350</v>
      </c>
      <c r="O202" s="54">
        <f>K202+L202+M202+N202</f>
        <v>25400</v>
      </c>
      <c r="P202" s="59">
        <v>2017</v>
      </c>
      <c r="R202" s="299">
        <f>K202+L202+M202</f>
        <v>19050</v>
      </c>
    </row>
    <row r="203" spans="1:18" ht="51">
      <c r="A203" s="14" t="s">
        <v>89</v>
      </c>
      <c r="B203" s="14">
        <v>1</v>
      </c>
      <c r="C203" s="14" t="s">
        <v>96</v>
      </c>
      <c r="D203" s="14" t="s">
        <v>96</v>
      </c>
      <c r="E203" s="14" t="s">
        <v>126</v>
      </c>
      <c r="F203" s="14" t="s">
        <v>90</v>
      </c>
      <c r="G203" s="14" t="s">
        <v>114</v>
      </c>
      <c r="H203" s="14"/>
      <c r="I203" s="30" t="s">
        <v>262</v>
      </c>
      <c r="J203" s="14" t="s">
        <v>99</v>
      </c>
      <c r="K203" s="193">
        <v>4</v>
      </c>
      <c r="L203" s="28">
        <v>4</v>
      </c>
      <c r="M203" s="28">
        <v>4</v>
      </c>
      <c r="N203" s="28">
        <v>4</v>
      </c>
      <c r="O203" s="28">
        <v>4</v>
      </c>
      <c r="P203" s="14">
        <v>2017</v>
      </c>
      <c r="R203" s="299"/>
    </row>
    <row r="204" spans="1:62" ht="25.5">
      <c r="A204" s="51" t="s">
        <v>89</v>
      </c>
      <c r="B204" s="51">
        <v>1</v>
      </c>
      <c r="C204" s="51" t="s">
        <v>96</v>
      </c>
      <c r="D204" s="51" t="s">
        <v>125</v>
      </c>
      <c r="E204" s="51" t="s">
        <v>126</v>
      </c>
      <c r="F204" s="51" t="s">
        <v>119</v>
      </c>
      <c r="G204" s="51" t="s">
        <v>114</v>
      </c>
      <c r="H204" s="60">
        <v>2</v>
      </c>
      <c r="I204" s="55" t="s">
        <v>263</v>
      </c>
      <c r="J204" s="51" t="s">
        <v>92</v>
      </c>
      <c r="K204" s="202">
        <v>34334.9</v>
      </c>
      <c r="L204" s="185">
        <v>35300</v>
      </c>
      <c r="M204" s="185">
        <v>34422</v>
      </c>
      <c r="N204" s="185">
        <v>34414</v>
      </c>
      <c r="O204" s="54">
        <f>K204+L204+M204+N204</f>
        <v>138470.9</v>
      </c>
      <c r="P204" s="60">
        <v>2017</v>
      </c>
      <c r="R204" s="299">
        <f>K204+L204+M204</f>
        <v>104056.9</v>
      </c>
      <c r="BJ204" s="4"/>
    </row>
    <row r="205" spans="1:62" s="64" customFormat="1" ht="51">
      <c r="A205" s="14" t="s">
        <v>89</v>
      </c>
      <c r="B205" s="14">
        <v>1</v>
      </c>
      <c r="C205" s="14" t="s">
        <v>96</v>
      </c>
      <c r="D205" s="14" t="s">
        <v>125</v>
      </c>
      <c r="E205" s="14" t="s">
        <v>126</v>
      </c>
      <c r="F205" s="14" t="s">
        <v>119</v>
      </c>
      <c r="G205" s="14" t="s">
        <v>114</v>
      </c>
      <c r="H205" s="14"/>
      <c r="I205" s="30" t="s">
        <v>264</v>
      </c>
      <c r="J205" s="14" t="s">
        <v>92</v>
      </c>
      <c r="K205" s="193">
        <f>K204</f>
        <v>34334.9</v>
      </c>
      <c r="L205" s="28">
        <f>L204</f>
        <v>35300</v>
      </c>
      <c r="M205" s="28">
        <f>M204</f>
        <v>34422</v>
      </c>
      <c r="N205" s="28">
        <f>N204</f>
        <v>34414</v>
      </c>
      <c r="O205" s="28">
        <f>K205+L205+M205+N205</f>
        <v>138470.9</v>
      </c>
      <c r="P205" s="14">
        <v>2017</v>
      </c>
      <c r="Q205" s="1"/>
      <c r="R205" s="299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</row>
    <row r="206" spans="1:62" s="21" customFormat="1" ht="38.25">
      <c r="A206" s="248" t="s">
        <v>89</v>
      </c>
      <c r="B206" s="248">
        <v>1</v>
      </c>
      <c r="C206" s="248" t="s">
        <v>96</v>
      </c>
      <c r="D206" s="248" t="s">
        <v>96</v>
      </c>
      <c r="E206" s="248" t="s">
        <v>206</v>
      </c>
      <c r="F206" s="248" t="s">
        <v>90</v>
      </c>
      <c r="G206" s="248" t="s">
        <v>90</v>
      </c>
      <c r="H206" s="249"/>
      <c r="I206" s="247" t="s">
        <v>455</v>
      </c>
      <c r="J206" s="248" t="s">
        <v>92</v>
      </c>
      <c r="K206" s="257">
        <f>K207+K208</f>
        <v>9561.2</v>
      </c>
      <c r="L206" s="251">
        <f>L207+L208</f>
        <v>10277.7</v>
      </c>
      <c r="M206" s="251">
        <f>M207+M208</f>
        <v>12390.6</v>
      </c>
      <c r="N206" s="251">
        <f>N207+N208</f>
        <v>14796.5</v>
      </c>
      <c r="O206" s="251">
        <f>O207+O208</f>
        <v>47026</v>
      </c>
      <c r="P206" s="248">
        <v>2017</v>
      </c>
      <c r="Q206" s="20"/>
      <c r="R206" s="299">
        <f>K206+L206+M206</f>
        <v>32229.5</v>
      </c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</row>
    <row r="207" spans="1:62" s="21" customFormat="1" ht="15.75">
      <c r="A207" s="249"/>
      <c r="B207" s="249"/>
      <c r="C207" s="249"/>
      <c r="D207" s="249"/>
      <c r="E207" s="249"/>
      <c r="F207" s="249"/>
      <c r="G207" s="249"/>
      <c r="H207" s="249">
        <v>3</v>
      </c>
      <c r="I207" s="253" t="s">
        <v>93</v>
      </c>
      <c r="J207" s="254" t="s">
        <v>92</v>
      </c>
      <c r="K207" s="255">
        <f>K213</f>
        <v>9561.2</v>
      </c>
      <c r="L207" s="256">
        <f>L213</f>
        <v>10277.7</v>
      </c>
      <c r="M207" s="256">
        <f>M213</f>
        <v>12390.6</v>
      </c>
      <c r="N207" s="256">
        <f>N213</f>
        <v>14796.5</v>
      </c>
      <c r="O207" s="256">
        <f>K207+L207+M207+N207</f>
        <v>47026</v>
      </c>
      <c r="P207" s="254">
        <v>2017</v>
      </c>
      <c r="Q207" s="20"/>
      <c r="R207" s="299">
        <f>K207+L207+M207</f>
        <v>32229.5</v>
      </c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</row>
    <row r="208" spans="1:18" ht="15.75">
      <c r="A208" s="249"/>
      <c r="B208" s="249"/>
      <c r="C208" s="249"/>
      <c r="D208" s="249"/>
      <c r="E208" s="249"/>
      <c r="F208" s="249"/>
      <c r="G208" s="249"/>
      <c r="H208" s="249">
        <v>2</v>
      </c>
      <c r="I208" s="253" t="s">
        <v>94</v>
      </c>
      <c r="J208" s="254" t="s">
        <v>92</v>
      </c>
      <c r="K208" s="255">
        <v>0</v>
      </c>
      <c r="L208" s="256">
        <v>0</v>
      </c>
      <c r="M208" s="256">
        <v>0</v>
      </c>
      <c r="N208" s="256">
        <v>0</v>
      </c>
      <c r="O208" s="256">
        <f>K208+L208+M208+N208</f>
        <v>0</v>
      </c>
      <c r="P208" s="254"/>
      <c r="R208" s="299">
        <f>K208+L208+M208</f>
        <v>0</v>
      </c>
    </row>
    <row r="209" spans="1:18" ht="65.25" customHeight="1">
      <c r="A209" s="14" t="s">
        <v>89</v>
      </c>
      <c r="B209" s="14">
        <v>1</v>
      </c>
      <c r="C209" s="14" t="s">
        <v>96</v>
      </c>
      <c r="D209" s="14" t="s">
        <v>96</v>
      </c>
      <c r="E209" s="14" t="s">
        <v>206</v>
      </c>
      <c r="F209" s="14" t="s">
        <v>90</v>
      </c>
      <c r="G209" s="14" t="s">
        <v>90</v>
      </c>
      <c r="H209" s="14"/>
      <c r="I209" s="30" t="s">
        <v>265</v>
      </c>
      <c r="J209" s="14" t="s">
        <v>99</v>
      </c>
      <c r="K209" s="193">
        <v>100</v>
      </c>
      <c r="L209" s="28">
        <v>100</v>
      </c>
      <c r="M209" s="28">
        <v>100</v>
      </c>
      <c r="N209" s="28">
        <v>100</v>
      </c>
      <c r="O209" s="28">
        <v>100</v>
      </c>
      <c r="P209" s="14">
        <v>2017</v>
      </c>
      <c r="R209" s="299"/>
    </row>
    <row r="210" spans="1:18" ht="75.75" customHeight="1">
      <c r="A210" s="14" t="s">
        <v>89</v>
      </c>
      <c r="B210" s="14">
        <v>1</v>
      </c>
      <c r="C210" s="14" t="s">
        <v>96</v>
      </c>
      <c r="D210" s="14" t="s">
        <v>96</v>
      </c>
      <c r="E210" s="14" t="s">
        <v>206</v>
      </c>
      <c r="F210" s="14" t="s">
        <v>90</v>
      </c>
      <c r="G210" s="14" t="s">
        <v>90</v>
      </c>
      <c r="H210" s="14"/>
      <c r="I210" s="30" t="s">
        <v>266</v>
      </c>
      <c r="J210" s="14" t="s">
        <v>99</v>
      </c>
      <c r="K210" s="201">
        <v>0.9</v>
      </c>
      <c r="L210" s="56">
        <v>1.1</v>
      </c>
      <c r="M210" s="56">
        <v>1</v>
      </c>
      <c r="N210" s="56">
        <v>1.1</v>
      </c>
      <c r="O210" s="56">
        <f>O206/O10*100</f>
        <v>1</v>
      </c>
      <c r="P210" s="14">
        <v>2017</v>
      </c>
      <c r="R210" s="299"/>
    </row>
    <row r="211" spans="1:18" ht="36.75" customHeight="1">
      <c r="A211" s="50" t="s">
        <v>89</v>
      </c>
      <c r="B211" s="50">
        <v>1</v>
      </c>
      <c r="C211" s="50" t="s">
        <v>96</v>
      </c>
      <c r="D211" s="50" t="s">
        <v>96</v>
      </c>
      <c r="E211" s="50" t="s">
        <v>206</v>
      </c>
      <c r="F211" s="50" t="s">
        <v>90</v>
      </c>
      <c r="G211" s="50" t="s">
        <v>96</v>
      </c>
      <c r="H211" s="60"/>
      <c r="I211" s="52" t="s">
        <v>462</v>
      </c>
      <c r="J211" s="50" t="s">
        <v>111</v>
      </c>
      <c r="K211" s="199" t="s">
        <v>112</v>
      </c>
      <c r="L211" s="53" t="s">
        <v>112</v>
      </c>
      <c r="M211" s="53" t="s">
        <v>112</v>
      </c>
      <c r="N211" s="54" t="s">
        <v>112</v>
      </c>
      <c r="O211" s="53" t="s">
        <v>112</v>
      </c>
      <c r="P211" s="50">
        <v>2017</v>
      </c>
      <c r="R211" s="299"/>
    </row>
    <row r="212" spans="1:18" ht="45" customHeight="1">
      <c r="A212" s="14" t="s">
        <v>89</v>
      </c>
      <c r="B212" s="14">
        <v>1</v>
      </c>
      <c r="C212" s="14" t="s">
        <v>96</v>
      </c>
      <c r="D212" s="14" t="s">
        <v>96</v>
      </c>
      <c r="E212" s="14" t="s">
        <v>206</v>
      </c>
      <c r="F212" s="14" t="s">
        <v>90</v>
      </c>
      <c r="G212" s="14" t="s">
        <v>96</v>
      </c>
      <c r="H212" s="14"/>
      <c r="I212" s="30" t="s">
        <v>267</v>
      </c>
      <c r="J212" s="14" t="s">
        <v>99</v>
      </c>
      <c r="K212" s="193">
        <v>100</v>
      </c>
      <c r="L212" s="28">
        <v>100</v>
      </c>
      <c r="M212" s="28">
        <v>100</v>
      </c>
      <c r="N212" s="28">
        <v>100</v>
      </c>
      <c r="O212" s="28">
        <v>100</v>
      </c>
      <c r="P212" s="14">
        <v>2017</v>
      </c>
      <c r="R212" s="299"/>
    </row>
    <row r="213" spans="1:18" ht="38.25">
      <c r="A213" s="50" t="s">
        <v>89</v>
      </c>
      <c r="B213" s="50">
        <v>1</v>
      </c>
      <c r="C213" s="50" t="s">
        <v>96</v>
      </c>
      <c r="D213" s="50" t="s">
        <v>96</v>
      </c>
      <c r="E213" s="50" t="s">
        <v>206</v>
      </c>
      <c r="F213" s="50" t="s">
        <v>90</v>
      </c>
      <c r="G213" s="50" t="s">
        <v>114</v>
      </c>
      <c r="H213" s="60">
        <v>3</v>
      </c>
      <c r="I213" s="52" t="s">
        <v>268</v>
      </c>
      <c r="J213" s="50" t="s">
        <v>92</v>
      </c>
      <c r="K213" s="199">
        <v>9561.2</v>
      </c>
      <c r="L213" s="290">
        <v>10277.7</v>
      </c>
      <c r="M213" s="54">
        <v>12390.6</v>
      </c>
      <c r="N213" s="54">
        <v>14796.5</v>
      </c>
      <c r="O213" s="53">
        <f>K213+L213+M213+N213</f>
        <v>47026</v>
      </c>
      <c r="P213" s="50">
        <v>2017</v>
      </c>
      <c r="R213" s="299">
        <f>K213+L213+M213</f>
        <v>32229.5</v>
      </c>
    </row>
    <row r="214" spans="1:18" ht="46.5" customHeight="1">
      <c r="A214" s="14" t="s">
        <v>89</v>
      </c>
      <c r="B214" s="14">
        <v>1</v>
      </c>
      <c r="C214" s="14" t="s">
        <v>96</v>
      </c>
      <c r="D214" s="14" t="s">
        <v>96</v>
      </c>
      <c r="E214" s="14" t="s">
        <v>206</v>
      </c>
      <c r="F214" s="14" t="s">
        <v>90</v>
      </c>
      <c r="G214" s="14" t="s">
        <v>114</v>
      </c>
      <c r="H214" s="14"/>
      <c r="I214" s="30" t="s">
        <v>269</v>
      </c>
      <c r="J214" s="14" t="s">
        <v>117</v>
      </c>
      <c r="K214" s="200">
        <v>1378</v>
      </c>
      <c r="L214" s="40">
        <v>1393</v>
      </c>
      <c r="M214" s="40">
        <v>1423</v>
      </c>
      <c r="N214" s="40">
        <v>1432</v>
      </c>
      <c r="O214" s="40">
        <f>K214+L214+M214+N214</f>
        <v>5626</v>
      </c>
      <c r="P214" s="14">
        <v>2017</v>
      </c>
      <c r="R214" s="299"/>
    </row>
    <row r="215" spans="1:62" s="21" customFormat="1" ht="38.25">
      <c r="A215" s="264" t="s">
        <v>89</v>
      </c>
      <c r="B215" s="264">
        <v>1</v>
      </c>
      <c r="C215" s="264" t="s">
        <v>114</v>
      </c>
      <c r="D215" s="264" t="s">
        <v>90</v>
      </c>
      <c r="E215" s="264" t="s">
        <v>90</v>
      </c>
      <c r="F215" s="264" t="s">
        <v>90</v>
      </c>
      <c r="G215" s="264" t="s">
        <v>90</v>
      </c>
      <c r="H215" s="264"/>
      <c r="I215" s="265" t="s">
        <v>270</v>
      </c>
      <c r="J215" s="264" t="s">
        <v>92</v>
      </c>
      <c r="K215" s="266">
        <f>K216+K217</f>
        <v>35441</v>
      </c>
      <c r="L215" s="267">
        <f>L216+L217</f>
        <v>46966.1</v>
      </c>
      <c r="M215" s="267">
        <f>M216+M217</f>
        <v>71864.7</v>
      </c>
      <c r="N215" s="267">
        <f>N216+N217</f>
        <v>92210.8</v>
      </c>
      <c r="O215" s="267">
        <f>O216+O217</f>
        <v>246482.6</v>
      </c>
      <c r="P215" s="264">
        <v>2017</v>
      </c>
      <c r="Q215" s="20"/>
      <c r="R215" s="299">
        <f aca="true" t="shared" si="5" ref="R215:R220">K215+L215+M215</f>
        <v>154271.8</v>
      </c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</row>
    <row r="216" spans="1:18" ht="15.75">
      <c r="A216" s="13"/>
      <c r="B216" s="13"/>
      <c r="C216" s="13"/>
      <c r="D216" s="13"/>
      <c r="E216" s="13"/>
      <c r="F216" s="13"/>
      <c r="G216" s="13"/>
      <c r="H216" s="13">
        <v>3</v>
      </c>
      <c r="I216" s="39" t="s">
        <v>93</v>
      </c>
      <c r="J216" s="14" t="s">
        <v>92</v>
      </c>
      <c r="K216" s="193">
        <f aca="true" t="shared" si="6" ref="K216:N217">K219+K245+K266</f>
        <v>28221.8</v>
      </c>
      <c r="L216" s="28">
        <f t="shared" si="6"/>
        <v>45326.1</v>
      </c>
      <c r="M216" s="28">
        <f t="shared" si="6"/>
        <v>71864.7</v>
      </c>
      <c r="N216" s="28">
        <f t="shared" si="6"/>
        <v>92210.8</v>
      </c>
      <c r="O216" s="28">
        <f>K216+L216+M216+N216</f>
        <v>237623.4</v>
      </c>
      <c r="P216" s="14">
        <v>2017</v>
      </c>
      <c r="R216" s="299">
        <f t="shared" si="5"/>
        <v>145412.6</v>
      </c>
    </row>
    <row r="217" spans="1:18" ht="15.75">
      <c r="A217" s="13"/>
      <c r="B217" s="13"/>
      <c r="C217" s="13"/>
      <c r="D217" s="13"/>
      <c r="E217" s="13"/>
      <c r="F217" s="13"/>
      <c r="G217" s="13"/>
      <c r="H217" s="13">
        <v>2</v>
      </c>
      <c r="I217" s="39" t="s">
        <v>94</v>
      </c>
      <c r="J217" s="14" t="s">
        <v>92</v>
      </c>
      <c r="K217" s="193">
        <f t="shared" si="6"/>
        <v>7219.2</v>
      </c>
      <c r="L217" s="193">
        <f t="shared" si="6"/>
        <v>1640</v>
      </c>
      <c r="M217" s="193">
        <f t="shared" si="6"/>
        <v>0</v>
      </c>
      <c r="N217" s="193">
        <f t="shared" si="6"/>
        <v>0</v>
      </c>
      <c r="O217" s="28">
        <f>K217+L217+M217+N217</f>
        <v>8859.2</v>
      </c>
      <c r="P217" s="14">
        <v>2015</v>
      </c>
      <c r="R217" s="299">
        <f t="shared" si="5"/>
        <v>8859.2</v>
      </c>
    </row>
    <row r="218" spans="1:62" s="21" customFormat="1" ht="25.5">
      <c r="A218" s="249" t="s">
        <v>89</v>
      </c>
      <c r="B218" s="249">
        <v>1</v>
      </c>
      <c r="C218" s="248" t="s">
        <v>114</v>
      </c>
      <c r="D218" s="248" t="s">
        <v>96</v>
      </c>
      <c r="E218" s="248" t="s">
        <v>96</v>
      </c>
      <c r="F218" s="248" t="s">
        <v>90</v>
      </c>
      <c r="G218" s="248" t="s">
        <v>90</v>
      </c>
      <c r="H218" s="249"/>
      <c r="I218" s="247" t="s">
        <v>271</v>
      </c>
      <c r="J218" s="248" t="s">
        <v>92</v>
      </c>
      <c r="K218" s="257">
        <f>K219+K220</f>
        <v>13098.7</v>
      </c>
      <c r="L218" s="251">
        <f>L219+L220</f>
        <v>11250.7</v>
      </c>
      <c r="M218" s="251">
        <f>M219+M220</f>
        <v>4579</v>
      </c>
      <c r="N218" s="251">
        <f>N219+N220</f>
        <v>3676</v>
      </c>
      <c r="O218" s="251">
        <f>O219+O220</f>
        <v>32604.4</v>
      </c>
      <c r="P218" s="248">
        <v>2017</v>
      </c>
      <c r="Q218" s="20"/>
      <c r="R218" s="299">
        <f t="shared" si="5"/>
        <v>28928.4</v>
      </c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</row>
    <row r="219" spans="1:18" ht="15.75">
      <c r="A219" s="249"/>
      <c r="B219" s="249"/>
      <c r="C219" s="249"/>
      <c r="D219" s="249"/>
      <c r="E219" s="249"/>
      <c r="F219" s="249"/>
      <c r="G219" s="249"/>
      <c r="H219" s="249">
        <v>3</v>
      </c>
      <c r="I219" s="253" t="s">
        <v>93</v>
      </c>
      <c r="J219" s="254" t="s">
        <v>92</v>
      </c>
      <c r="K219" s="256">
        <f>+K225+K228+K231+K234+K240</f>
        <v>10695.4</v>
      </c>
      <c r="L219" s="256">
        <f>+L225+L228+L231+L234+L240</f>
        <v>9610.7</v>
      </c>
      <c r="M219" s="256">
        <f>+M225+M228+M231+M234+M240</f>
        <v>4579</v>
      </c>
      <c r="N219" s="256">
        <f>+N225+N228+N231+N234+N240</f>
        <v>3676</v>
      </c>
      <c r="O219" s="256">
        <f>+O225+O228+O231+O234+O240</f>
        <v>28561.1</v>
      </c>
      <c r="P219" s="254">
        <v>2017</v>
      </c>
      <c r="R219" s="299">
        <f t="shared" si="5"/>
        <v>24885.1</v>
      </c>
    </row>
    <row r="220" spans="1:18" ht="15.75">
      <c r="A220" s="249"/>
      <c r="B220" s="249"/>
      <c r="C220" s="249"/>
      <c r="D220" s="249"/>
      <c r="E220" s="249"/>
      <c r="F220" s="249"/>
      <c r="G220" s="249"/>
      <c r="H220" s="249">
        <v>2</v>
      </c>
      <c r="I220" s="253" t="s">
        <v>94</v>
      </c>
      <c r="J220" s="254" t="s">
        <v>92</v>
      </c>
      <c r="K220" s="256">
        <f>K236+K242</f>
        <v>2403.3</v>
      </c>
      <c r="L220" s="256">
        <f>L236+L242</f>
        <v>1640</v>
      </c>
      <c r="M220" s="256">
        <f>M236+M242</f>
        <v>0</v>
      </c>
      <c r="N220" s="256">
        <f>N236+N242</f>
        <v>0</v>
      </c>
      <c r="O220" s="256">
        <f>K220+L220+M220+N220</f>
        <v>4043.3</v>
      </c>
      <c r="P220" s="254">
        <v>2015</v>
      </c>
      <c r="R220" s="299">
        <f t="shared" si="5"/>
        <v>4043.3</v>
      </c>
    </row>
    <row r="221" spans="1:18" ht="51">
      <c r="A221" s="14" t="s">
        <v>89</v>
      </c>
      <c r="B221" s="14">
        <v>1</v>
      </c>
      <c r="C221" s="14">
        <v>2</v>
      </c>
      <c r="D221" s="14" t="s">
        <v>96</v>
      </c>
      <c r="E221" s="14">
        <v>1</v>
      </c>
      <c r="F221" s="14" t="s">
        <v>90</v>
      </c>
      <c r="G221" s="14">
        <v>0</v>
      </c>
      <c r="H221" s="14"/>
      <c r="I221" s="30" t="s">
        <v>272</v>
      </c>
      <c r="J221" s="14" t="s">
        <v>99</v>
      </c>
      <c r="K221" s="201">
        <f>K219/K10*100</f>
        <v>1</v>
      </c>
      <c r="L221" s="56">
        <v>1.4</v>
      </c>
      <c r="M221" s="56">
        <v>0.4</v>
      </c>
      <c r="N221" s="56">
        <v>0.3</v>
      </c>
      <c r="O221" s="56">
        <f>(K221+L221+M221+N221)/4</f>
        <v>0.8</v>
      </c>
      <c r="P221" s="14">
        <v>2017</v>
      </c>
      <c r="R221" s="299"/>
    </row>
    <row r="222" spans="1:18" ht="38.25">
      <c r="A222" s="14" t="s">
        <v>89</v>
      </c>
      <c r="B222" s="14">
        <v>1</v>
      </c>
      <c r="C222" s="14">
        <v>2</v>
      </c>
      <c r="D222" s="14">
        <v>1</v>
      </c>
      <c r="E222" s="14">
        <v>1</v>
      </c>
      <c r="F222" s="14">
        <v>0</v>
      </c>
      <c r="G222" s="14">
        <v>0</v>
      </c>
      <c r="H222" s="14"/>
      <c r="I222" s="30" t="s">
        <v>273</v>
      </c>
      <c r="J222" s="14" t="s">
        <v>99</v>
      </c>
      <c r="K222" s="193">
        <v>66.5</v>
      </c>
      <c r="L222" s="28">
        <v>65.5</v>
      </c>
      <c r="M222" s="28">
        <v>65</v>
      </c>
      <c r="N222" s="28">
        <v>64.5</v>
      </c>
      <c r="O222" s="28">
        <v>64.5</v>
      </c>
      <c r="P222" s="14">
        <v>2017</v>
      </c>
      <c r="R222" s="299"/>
    </row>
    <row r="223" spans="1:18" ht="51">
      <c r="A223" s="50" t="s">
        <v>89</v>
      </c>
      <c r="B223" s="50">
        <v>1</v>
      </c>
      <c r="C223" s="50" t="s">
        <v>114</v>
      </c>
      <c r="D223" s="50" t="s">
        <v>96</v>
      </c>
      <c r="E223" s="50" t="s">
        <v>96</v>
      </c>
      <c r="F223" s="50" t="s">
        <v>90</v>
      </c>
      <c r="G223" s="50" t="s">
        <v>96</v>
      </c>
      <c r="H223" s="60"/>
      <c r="I223" s="55" t="s">
        <v>274</v>
      </c>
      <c r="J223" s="51" t="s">
        <v>111</v>
      </c>
      <c r="K223" s="202" t="s">
        <v>112</v>
      </c>
      <c r="L223" s="54" t="s">
        <v>245</v>
      </c>
      <c r="M223" s="54" t="s">
        <v>245</v>
      </c>
      <c r="N223" s="57" t="s">
        <v>245</v>
      </c>
      <c r="O223" s="54" t="s">
        <v>112</v>
      </c>
      <c r="P223" s="60">
        <v>2014</v>
      </c>
      <c r="R223" s="299"/>
    </row>
    <row r="224" spans="1:18" ht="25.5">
      <c r="A224" s="14" t="s">
        <v>89</v>
      </c>
      <c r="B224" s="14">
        <v>1</v>
      </c>
      <c r="C224" s="14">
        <v>2</v>
      </c>
      <c r="D224" s="14">
        <v>1</v>
      </c>
      <c r="E224" s="14">
        <v>1</v>
      </c>
      <c r="F224" s="14">
        <v>0</v>
      </c>
      <c r="G224" s="14">
        <v>1</v>
      </c>
      <c r="H224" s="14"/>
      <c r="I224" s="30" t="s">
        <v>275</v>
      </c>
      <c r="J224" s="14" t="s">
        <v>154</v>
      </c>
      <c r="K224" s="200">
        <v>1</v>
      </c>
      <c r="L224" s="40">
        <v>0</v>
      </c>
      <c r="M224" s="40">
        <v>0</v>
      </c>
      <c r="N224" s="40">
        <v>0</v>
      </c>
      <c r="O224" s="40">
        <v>1</v>
      </c>
      <c r="P224" s="14">
        <v>2014</v>
      </c>
      <c r="R224" s="299"/>
    </row>
    <row r="225" spans="1:18" ht="25.5">
      <c r="A225" s="50" t="s">
        <v>89</v>
      </c>
      <c r="B225" s="50">
        <v>1</v>
      </c>
      <c r="C225" s="50" t="s">
        <v>114</v>
      </c>
      <c r="D225" s="50" t="s">
        <v>96</v>
      </c>
      <c r="E225" s="50" t="s">
        <v>96</v>
      </c>
      <c r="F225" s="50" t="s">
        <v>90</v>
      </c>
      <c r="G225" s="50" t="s">
        <v>122</v>
      </c>
      <c r="H225" s="60">
        <v>3</v>
      </c>
      <c r="I225" s="52" t="s">
        <v>276</v>
      </c>
      <c r="J225" s="50" t="s">
        <v>92</v>
      </c>
      <c r="K225" s="204">
        <v>6114.7</v>
      </c>
      <c r="L225" s="290">
        <v>5237.9</v>
      </c>
      <c r="M225" s="53">
        <v>0</v>
      </c>
      <c r="N225" s="54">
        <v>0</v>
      </c>
      <c r="O225" s="53">
        <f>K225+L225+M225+N225</f>
        <v>11352.6</v>
      </c>
      <c r="P225" s="50">
        <v>2015</v>
      </c>
      <c r="R225" s="299">
        <f>K225+L225+M225</f>
        <v>11352.6</v>
      </c>
    </row>
    <row r="226" spans="1:18" ht="25.5">
      <c r="A226" s="14" t="s">
        <v>89</v>
      </c>
      <c r="B226" s="14">
        <v>1</v>
      </c>
      <c r="C226" s="14">
        <v>2</v>
      </c>
      <c r="D226" s="14">
        <v>1</v>
      </c>
      <c r="E226" s="14">
        <v>1</v>
      </c>
      <c r="F226" s="14">
        <v>0</v>
      </c>
      <c r="G226" s="14">
        <v>4</v>
      </c>
      <c r="H226" s="14"/>
      <c r="I226" s="30" t="s">
        <v>277</v>
      </c>
      <c r="J226" s="14" t="s">
        <v>154</v>
      </c>
      <c r="K226" s="200">
        <v>13</v>
      </c>
      <c r="L226" s="40">
        <v>4</v>
      </c>
      <c r="M226" s="40">
        <v>0</v>
      </c>
      <c r="N226" s="40">
        <v>0</v>
      </c>
      <c r="O226" s="40">
        <f aca="true" t="shared" si="7" ref="O226:O234">K226+L226+M226+N226</f>
        <v>17</v>
      </c>
      <c r="P226" s="14">
        <v>2015</v>
      </c>
      <c r="R226" s="299"/>
    </row>
    <row r="227" spans="1:18" ht="25.5">
      <c r="A227" s="14" t="s">
        <v>89</v>
      </c>
      <c r="B227" s="14">
        <v>1</v>
      </c>
      <c r="C227" s="14">
        <v>2</v>
      </c>
      <c r="D227" s="14">
        <v>1</v>
      </c>
      <c r="E227" s="14">
        <v>1</v>
      </c>
      <c r="F227" s="14">
        <v>0</v>
      </c>
      <c r="G227" s="14">
        <v>4</v>
      </c>
      <c r="H227" s="14"/>
      <c r="I227" s="30" t="s">
        <v>278</v>
      </c>
      <c r="J227" s="14" t="s">
        <v>279</v>
      </c>
      <c r="K227" s="193">
        <v>3363.7</v>
      </c>
      <c r="L227" s="28">
        <v>1812.4</v>
      </c>
      <c r="M227" s="28">
        <v>0</v>
      </c>
      <c r="N227" s="28">
        <v>0</v>
      </c>
      <c r="O227" s="28">
        <f t="shared" si="7"/>
        <v>5176.1</v>
      </c>
      <c r="P227" s="14">
        <v>2015</v>
      </c>
      <c r="R227" s="299"/>
    </row>
    <row r="228" spans="1:18" ht="22.5" customHeight="1">
      <c r="A228" s="50" t="s">
        <v>89</v>
      </c>
      <c r="B228" s="50">
        <v>1</v>
      </c>
      <c r="C228" s="50" t="s">
        <v>114</v>
      </c>
      <c r="D228" s="50" t="s">
        <v>96</v>
      </c>
      <c r="E228" s="50" t="s">
        <v>96</v>
      </c>
      <c r="F228" s="50" t="s">
        <v>90</v>
      </c>
      <c r="G228" s="50" t="s">
        <v>128</v>
      </c>
      <c r="H228" s="60">
        <v>3</v>
      </c>
      <c r="I228" s="52" t="s">
        <v>280</v>
      </c>
      <c r="J228" s="50" t="s">
        <v>92</v>
      </c>
      <c r="K228" s="203">
        <v>4080.7</v>
      </c>
      <c r="L228" s="290">
        <v>4372.8</v>
      </c>
      <c r="M228" s="53">
        <v>4180</v>
      </c>
      <c r="N228" s="54">
        <v>2000</v>
      </c>
      <c r="O228" s="53">
        <f t="shared" si="7"/>
        <v>14633.5</v>
      </c>
      <c r="P228" s="50">
        <v>2017</v>
      </c>
      <c r="R228" s="299">
        <f>K228+L228+M228</f>
        <v>12633.5</v>
      </c>
    </row>
    <row r="229" spans="1:18" ht="25.5">
      <c r="A229" s="14" t="s">
        <v>89</v>
      </c>
      <c r="B229" s="14">
        <v>1</v>
      </c>
      <c r="C229" s="14">
        <v>2</v>
      </c>
      <c r="D229" s="14">
        <v>1</v>
      </c>
      <c r="E229" s="14">
        <v>1</v>
      </c>
      <c r="F229" s="14">
        <v>0</v>
      </c>
      <c r="G229" s="14">
        <v>5</v>
      </c>
      <c r="H229" s="14"/>
      <c r="I229" s="30" t="s">
        <v>281</v>
      </c>
      <c r="J229" s="14" t="s">
        <v>154</v>
      </c>
      <c r="K229" s="200">
        <v>23</v>
      </c>
      <c r="L229" s="40">
        <v>31</v>
      </c>
      <c r="M229" s="40">
        <v>22</v>
      </c>
      <c r="N229" s="40">
        <v>10</v>
      </c>
      <c r="O229" s="40">
        <f t="shared" si="7"/>
        <v>86</v>
      </c>
      <c r="P229" s="14">
        <v>2017</v>
      </c>
      <c r="R229" s="299"/>
    </row>
    <row r="230" spans="1:18" ht="25.5">
      <c r="A230" s="14" t="s">
        <v>89</v>
      </c>
      <c r="B230" s="14">
        <v>1</v>
      </c>
      <c r="C230" s="14">
        <v>2</v>
      </c>
      <c r="D230" s="14">
        <v>1</v>
      </c>
      <c r="E230" s="14">
        <v>1</v>
      </c>
      <c r="F230" s="14">
        <v>0</v>
      </c>
      <c r="G230" s="14">
        <v>5</v>
      </c>
      <c r="H230" s="14"/>
      <c r="I230" s="30" t="s">
        <v>282</v>
      </c>
      <c r="J230" s="14" t="s">
        <v>279</v>
      </c>
      <c r="K230" s="193">
        <v>517.5</v>
      </c>
      <c r="L230" s="28">
        <v>697.5</v>
      </c>
      <c r="M230" s="28">
        <v>495</v>
      </c>
      <c r="N230" s="28">
        <v>225</v>
      </c>
      <c r="O230" s="75">
        <f t="shared" si="7"/>
        <v>1935</v>
      </c>
      <c r="P230" s="14">
        <v>2017</v>
      </c>
      <c r="R230" s="299"/>
    </row>
    <row r="231" spans="1:18" ht="23.25" customHeight="1">
      <c r="A231" s="50" t="s">
        <v>89</v>
      </c>
      <c r="B231" s="50">
        <v>1</v>
      </c>
      <c r="C231" s="50" t="s">
        <v>114</v>
      </c>
      <c r="D231" s="50" t="s">
        <v>96</v>
      </c>
      <c r="E231" s="50" t="s">
        <v>96</v>
      </c>
      <c r="F231" s="50" t="s">
        <v>90</v>
      </c>
      <c r="G231" s="50" t="s">
        <v>127</v>
      </c>
      <c r="H231" s="60">
        <v>3</v>
      </c>
      <c r="I231" s="52" t="s">
        <v>283</v>
      </c>
      <c r="J231" s="50" t="s">
        <v>92</v>
      </c>
      <c r="K231" s="199">
        <v>500</v>
      </c>
      <c r="L231" s="53">
        <v>0</v>
      </c>
      <c r="M231" s="53">
        <v>0</v>
      </c>
      <c r="N231" s="54">
        <v>0</v>
      </c>
      <c r="O231" s="53">
        <f t="shared" si="7"/>
        <v>500</v>
      </c>
      <c r="P231" s="51">
        <v>2014</v>
      </c>
      <c r="R231" s="299">
        <f>K231+L231+M231</f>
        <v>500</v>
      </c>
    </row>
    <row r="232" spans="1:18" ht="25.5">
      <c r="A232" s="14" t="s">
        <v>89</v>
      </c>
      <c r="B232" s="14">
        <v>1</v>
      </c>
      <c r="C232" s="14">
        <v>2</v>
      </c>
      <c r="D232" s="14">
        <v>1</v>
      </c>
      <c r="E232" s="14">
        <v>1</v>
      </c>
      <c r="F232" s="14">
        <v>0</v>
      </c>
      <c r="G232" s="14">
        <v>6</v>
      </c>
      <c r="H232" s="14"/>
      <c r="I232" s="30" t="s">
        <v>284</v>
      </c>
      <c r="J232" s="14" t="s">
        <v>154</v>
      </c>
      <c r="K232" s="200">
        <v>2</v>
      </c>
      <c r="L232" s="40">
        <v>0</v>
      </c>
      <c r="M232" s="40">
        <v>0</v>
      </c>
      <c r="N232" s="40">
        <v>0</v>
      </c>
      <c r="O232" s="40">
        <f t="shared" si="7"/>
        <v>2</v>
      </c>
      <c r="P232" s="14">
        <v>2014</v>
      </c>
      <c r="R232" s="299"/>
    </row>
    <row r="233" spans="1:18" ht="63.75">
      <c r="A233" s="14" t="s">
        <v>89</v>
      </c>
      <c r="B233" s="14">
        <v>1</v>
      </c>
      <c r="C233" s="14">
        <v>2</v>
      </c>
      <c r="D233" s="14">
        <v>1</v>
      </c>
      <c r="E233" s="14">
        <v>1</v>
      </c>
      <c r="F233" s="14">
        <v>0</v>
      </c>
      <c r="G233" s="14">
        <v>6</v>
      </c>
      <c r="H233" s="14"/>
      <c r="I233" s="76" t="s">
        <v>285</v>
      </c>
      <c r="J233" s="14" t="s">
        <v>117</v>
      </c>
      <c r="K233" s="200">
        <v>310</v>
      </c>
      <c r="L233" s="40">
        <v>0</v>
      </c>
      <c r="M233" s="40">
        <v>0</v>
      </c>
      <c r="N233" s="40">
        <v>0</v>
      </c>
      <c r="O233" s="40">
        <f t="shared" si="7"/>
        <v>310</v>
      </c>
      <c r="P233" s="14">
        <v>2014</v>
      </c>
      <c r="R233" s="299"/>
    </row>
    <row r="234" spans="1:18" ht="25.5">
      <c r="A234" s="51" t="s">
        <v>89</v>
      </c>
      <c r="B234" s="51">
        <v>1</v>
      </c>
      <c r="C234" s="51" t="s">
        <v>114</v>
      </c>
      <c r="D234" s="51" t="s">
        <v>96</v>
      </c>
      <c r="E234" s="51" t="s">
        <v>96</v>
      </c>
      <c r="F234" s="51" t="s">
        <v>90</v>
      </c>
      <c r="G234" s="51">
        <v>7</v>
      </c>
      <c r="H234" s="60">
        <v>3</v>
      </c>
      <c r="I234" s="69" t="s">
        <v>286</v>
      </c>
      <c r="J234" s="60" t="s">
        <v>92</v>
      </c>
      <c r="K234" s="203">
        <v>0</v>
      </c>
      <c r="L234" s="57">
        <v>0</v>
      </c>
      <c r="M234" s="57">
        <v>399</v>
      </c>
      <c r="N234" s="57">
        <v>1676</v>
      </c>
      <c r="O234" s="54">
        <f t="shared" si="7"/>
        <v>2075</v>
      </c>
      <c r="P234" s="51">
        <v>2017</v>
      </c>
      <c r="R234" s="299">
        <f>K234+L234+M234</f>
        <v>399</v>
      </c>
    </row>
    <row r="235" spans="1:18" ht="25.5">
      <c r="A235" s="14" t="s">
        <v>89</v>
      </c>
      <c r="B235" s="14">
        <v>1</v>
      </c>
      <c r="C235" s="14" t="s">
        <v>114</v>
      </c>
      <c r="D235" s="14" t="s">
        <v>96</v>
      </c>
      <c r="E235" s="14" t="s">
        <v>96</v>
      </c>
      <c r="F235" s="14" t="s">
        <v>90</v>
      </c>
      <c r="G235" s="14">
        <v>7</v>
      </c>
      <c r="H235" s="14"/>
      <c r="I235" s="30" t="s">
        <v>287</v>
      </c>
      <c r="J235" s="14" t="s">
        <v>154</v>
      </c>
      <c r="K235" s="200">
        <v>0</v>
      </c>
      <c r="L235" s="40">
        <v>0</v>
      </c>
      <c r="M235" s="40">
        <v>1</v>
      </c>
      <c r="N235" s="40">
        <v>4</v>
      </c>
      <c r="O235" s="40">
        <f>K235+L235+M235+N235</f>
        <v>5</v>
      </c>
      <c r="P235" s="14">
        <v>2017</v>
      </c>
      <c r="R235" s="299"/>
    </row>
    <row r="236" spans="1:18" ht="36.75" customHeight="1">
      <c r="A236" s="50" t="s">
        <v>89</v>
      </c>
      <c r="B236" s="50">
        <v>1</v>
      </c>
      <c r="C236" s="50" t="s">
        <v>114</v>
      </c>
      <c r="D236" s="50">
        <v>7</v>
      </c>
      <c r="E236" s="50">
        <v>8</v>
      </c>
      <c r="F236" s="50">
        <v>5</v>
      </c>
      <c r="G236" s="50">
        <v>2</v>
      </c>
      <c r="H236" s="60">
        <v>2</v>
      </c>
      <c r="I236" s="52" t="s">
        <v>288</v>
      </c>
      <c r="J236" s="50" t="s">
        <v>92</v>
      </c>
      <c r="K236" s="199">
        <f>2403.3</f>
        <v>2403.3</v>
      </c>
      <c r="L236" s="53">
        <v>0</v>
      </c>
      <c r="M236" s="53">
        <v>0</v>
      </c>
      <c r="N236" s="54">
        <v>0</v>
      </c>
      <c r="O236" s="53">
        <f>K236+L236+M236</f>
        <v>2403.3</v>
      </c>
      <c r="P236" s="50">
        <v>2014</v>
      </c>
      <c r="R236" s="299">
        <f>K236+L236+M236</f>
        <v>2403.3</v>
      </c>
    </row>
    <row r="237" spans="1:18" ht="57.75" customHeight="1">
      <c r="A237" s="14" t="s">
        <v>89</v>
      </c>
      <c r="B237" s="14">
        <v>1</v>
      </c>
      <c r="C237" s="14" t="s">
        <v>114</v>
      </c>
      <c r="D237" s="14">
        <v>7</v>
      </c>
      <c r="E237" s="14">
        <v>8</v>
      </c>
      <c r="F237" s="14">
        <v>5</v>
      </c>
      <c r="G237" s="14">
        <v>2</v>
      </c>
      <c r="H237" s="14"/>
      <c r="I237" s="30" t="s">
        <v>289</v>
      </c>
      <c r="J237" s="14" t="s">
        <v>92</v>
      </c>
      <c r="K237" s="193">
        <f>K236</f>
        <v>2403.3</v>
      </c>
      <c r="L237" s="28">
        <f>L236</f>
        <v>0</v>
      </c>
      <c r="M237" s="28">
        <f>M236</f>
        <v>0</v>
      </c>
      <c r="N237" s="28">
        <f>N236</f>
        <v>0</v>
      </c>
      <c r="O237" s="28">
        <f>O236</f>
        <v>2403.3</v>
      </c>
      <c r="P237" s="14">
        <v>2014</v>
      </c>
      <c r="R237" s="299"/>
    </row>
    <row r="238" spans="1:18" ht="51">
      <c r="A238" s="77" t="s">
        <v>89</v>
      </c>
      <c r="B238" s="77">
        <v>1</v>
      </c>
      <c r="C238" s="77">
        <v>2</v>
      </c>
      <c r="D238" s="77">
        <v>1</v>
      </c>
      <c r="E238" s="77">
        <v>1</v>
      </c>
      <c r="F238" s="77">
        <v>0</v>
      </c>
      <c r="G238" s="77">
        <v>9</v>
      </c>
      <c r="H238" s="77"/>
      <c r="I238" s="78" t="s">
        <v>290</v>
      </c>
      <c r="J238" s="77" t="s">
        <v>111</v>
      </c>
      <c r="K238" s="209" t="s">
        <v>245</v>
      </c>
      <c r="L238" s="79" t="s">
        <v>112</v>
      </c>
      <c r="M238" s="79" t="s">
        <v>112</v>
      </c>
      <c r="N238" s="79" t="s">
        <v>112</v>
      </c>
      <c r="O238" s="79" t="s">
        <v>112</v>
      </c>
      <c r="P238" s="77">
        <v>2017</v>
      </c>
      <c r="R238" s="299"/>
    </row>
    <row r="239" spans="1:18" ht="25.5">
      <c r="A239" s="80" t="s">
        <v>89</v>
      </c>
      <c r="B239" s="80">
        <v>1</v>
      </c>
      <c r="C239" s="80">
        <v>2</v>
      </c>
      <c r="D239" s="80">
        <v>1</v>
      </c>
      <c r="E239" s="80">
        <v>1</v>
      </c>
      <c r="F239" s="80">
        <v>0</v>
      </c>
      <c r="G239" s="80">
        <v>9</v>
      </c>
      <c r="H239" s="80"/>
      <c r="I239" s="76" t="s">
        <v>275</v>
      </c>
      <c r="J239" s="80" t="s">
        <v>154</v>
      </c>
      <c r="K239" s="210">
        <v>0</v>
      </c>
      <c r="L239" s="81">
        <v>1</v>
      </c>
      <c r="M239" s="81">
        <v>1</v>
      </c>
      <c r="N239" s="81">
        <v>1</v>
      </c>
      <c r="O239" s="81">
        <v>3</v>
      </c>
      <c r="P239" s="80">
        <v>2017</v>
      </c>
      <c r="R239" s="299"/>
    </row>
    <row r="240" spans="1:18" ht="19.5" customHeight="1">
      <c r="A240" s="77" t="s">
        <v>89</v>
      </c>
      <c r="B240" s="77">
        <v>1</v>
      </c>
      <c r="C240" s="77">
        <v>2</v>
      </c>
      <c r="D240" s="77">
        <v>1</v>
      </c>
      <c r="E240" s="292">
        <v>1</v>
      </c>
      <c r="F240" s="292">
        <v>1</v>
      </c>
      <c r="G240" s="292">
        <v>0</v>
      </c>
      <c r="H240" s="77"/>
      <c r="I240" s="291" t="s">
        <v>453</v>
      </c>
      <c r="J240" s="77" t="s">
        <v>92</v>
      </c>
      <c r="K240" s="280">
        <v>0</v>
      </c>
      <c r="L240" s="300">
        <v>0</v>
      </c>
      <c r="M240" s="281">
        <v>0</v>
      </c>
      <c r="N240" s="281">
        <v>0</v>
      </c>
      <c r="O240" s="54">
        <f>K240+L240+M240+N240</f>
        <v>0</v>
      </c>
      <c r="P240" s="77"/>
      <c r="R240" s="299">
        <f>K240+L240+M240</f>
        <v>0</v>
      </c>
    </row>
    <row r="241" spans="1:18" ht="32.25" customHeight="1">
      <c r="A241" s="80" t="s">
        <v>89</v>
      </c>
      <c r="B241" s="80">
        <v>1</v>
      </c>
      <c r="C241" s="80">
        <v>2</v>
      </c>
      <c r="D241" s="80">
        <v>1</v>
      </c>
      <c r="E241" s="80">
        <v>1</v>
      </c>
      <c r="F241" s="80">
        <v>1</v>
      </c>
      <c r="G241" s="80">
        <v>0</v>
      </c>
      <c r="H241" s="80"/>
      <c r="I241" s="76" t="s">
        <v>454</v>
      </c>
      <c r="J241" s="80" t="s">
        <v>154</v>
      </c>
      <c r="K241" s="210">
        <v>0</v>
      </c>
      <c r="L241" s="81">
        <v>0</v>
      </c>
      <c r="M241" s="81">
        <v>0</v>
      </c>
      <c r="N241" s="81">
        <v>0</v>
      </c>
      <c r="O241" s="40">
        <f>K241+L241+M241+N241</f>
        <v>0</v>
      </c>
      <c r="P241" s="80"/>
      <c r="R241" s="299"/>
    </row>
    <row r="242" spans="1:62" s="70" customFormat="1" ht="39" customHeight="1">
      <c r="A242" s="51" t="s">
        <v>89</v>
      </c>
      <c r="B242" s="51">
        <v>1</v>
      </c>
      <c r="C242" s="51">
        <v>2</v>
      </c>
      <c r="D242" s="51">
        <v>7</v>
      </c>
      <c r="E242" s="51">
        <v>8</v>
      </c>
      <c r="F242" s="51">
        <v>5</v>
      </c>
      <c r="G242" s="51">
        <v>2</v>
      </c>
      <c r="H242" s="60">
        <v>2</v>
      </c>
      <c r="I242" s="274" t="s">
        <v>240</v>
      </c>
      <c r="J242" s="243" t="s">
        <v>92</v>
      </c>
      <c r="K242" s="246">
        <v>0</v>
      </c>
      <c r="L242" s="290">
        <v>1640</v>
      </c>
      <c r="M242" s="53">
        <v>0</v>
      </c>
      <c r="N242" s="54">
        <v>0</v>
      </c>
      <c r="O242" s="53">
        <f>K242+L242+M242</f>
        <v>1640</v>
      </c>
      <c r="P242" s="50">
        <v>2015</v>
      </c>
      <c r="Q242" s="3"/>
      <c r="R242" s="299">
        <f>K242+L242+M242</f>
        <v>1640</v>
      </c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</row>
    <row r="243" spans="1:62" s="64" customFormat="1" ht="63.75">
      <c r="A243" s="14" t="s">
        <v>89</v>
      </c>
      <c r="B243" s="14">
        <v>1</v>
      </c>
      <c r="C243" s="14">
        <v>2</v>
      </c>
      <c r="D243" s="14">
        <v>7</v>
      </c>
      <c r="E243" s="14">
        <v>8</v>
      </c>
      <c r="F243" s="14">
        <v>5</v>
      </c>
      <c r="G243" s="14">
        <v>2</v>
      </c>
      <c r="H243" s="14"/>
      <c r="I243" s="30" t="s">
        <v>289</v>
      </c>
      <c r="J243" s="14" t="s">
        <v>92</v>
      </c>
      <c r="K243" s="193">
        <f>K242</f>
        <v>0</v>
      </c>
      <c r="L243" s="28">
        <f>L242</f>
        <v>1640</v>
      </c>
      <c r="M243" s="28">
        <f>M242</f>
        <v>0</v>
      </c>
      <c r="N243" s="28">
        <f>N242</f>
        <v>0</v>
      </c>
      <c r="O243" s="28">
        <f>O242</f>
        <v>1640</v>
      </c>
      <c r="P243" s="14">
        <v>2015</v>
      </c>
      <c r="Q243" s="1"/>
      <c r="R243" s="299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</row>
    <row r="244" spans="1:62" s="21" customFormat="1" ht="38.25">
      <c r="A244" s="249" t="s">
        <v>89</v>
      </c>
      <c r="B244" s="249">
        <v>1</v>
      </c>
      <c r="C244" s="248" t="s">
        <v>114</v>
      </c>
      <c r="D244" s="248" t="s">
        <v>96</v>
      </c>
      <c r="E244" s="248" t="s">
        <v>114</v>
      </c>
      <c r="F244" s="248" t="s">
        <v>90</v>
      </c>
      <c r="G244" s="248" t="s">
        <v>90</v>
      </c>
      <c r="H244" s="249"/>
      <c r="I244" s="247" t="s">
        <v>291</v>
      </c>
      <c r="J244" s="248" t="s">
        <v>92</v>
      </c>
      <c r="K244" s="257">
        <f>K245+K246</f>
        <v>2377</v>
      </c>
      <c r="L244" s="251">
        <f>L245+L246</f>
        <v>1245.8</v>
      </c>
      <c r="M244" s="251">
        <f>M245+M246</f>
        <v>3250</v>
      </c>
      <c r="N244" s="251">
        <f>N245+N246</f>
        <v>0</v>
      </c>
      <c r="O244" s="251">
        <f>O245+O246</f>
        <v>6872.8</v>
      </c>
      <c r="P244" s="248">
        <v>2016</v>
      </c>
      <c r="Q244" s="20"/>
      <c r="R244" s="299">
        <f>K244+L244+M244</f>
        <v>6872.8</v>
      </c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</row>
    <row r="245" spans="1:18" ht="15.75">
      <c r="A245" s="248"/>
      <c r="B245" s="248"/>
      <c r="C245" s="248"/>
      <c r="D245" s="248"/>
      <c r="E245" s="248"/>
      <c r="F245" s="248"/>
      <c r="G245" s="248"/>
      <c r="H245" s="249">
        <v>3</v>
      </c>
      <c r="I245" s="247" t="s">
        <v>93</v>
      </c>
      <c r="J245" s="270" t="s">
        <v>92</v>
      </c>
      <c r="K245" s="259">
        <f>K253+K259+K255+K257</f>
        <v>565.7</v>
      </c>
      <c r="L245" s="260">
        <f>L253+L259+L255+L257</f>
        <v>1245.8</v>
      </c>
      <c r="M245" s="260">
        <f>M253+M259+M255+M257</f>
        <v>3250</v>
      </c>
      <c r="N245" s="260">
        <f>N253+N259+N255+N257</f>
        <v>0</v>
      </c>
      <c r="O245" s="260">
        <f>O253+O259+O255+O257</f>
        <v>5061.5</v>
      </c>
      <c r="P245" s="270">
        <v>2016</v>
      </c>
      <c r="R245" s="299">
        <f>K245+L245+M245</f>
        <v>5061.5</v>
      </c>
    </row>
    <row r="246" spans="1:18" ht="15.75">
      <c r="A246" s="248"/>
      <c r="B246" s="248"/>
      <c r="C246" s="248"/>
      <c r="D246" s="248"/>
      <c r="E246" s="248"/>
      <c r="F246" s="248"/>
      <c r="G246" s="248"/>
      <c r="H246" s="249">
        <v>2</v>
      </c>
      <c r="I246" s="247" t="s">
        <v>94</v>
      </c>
      <c r="J246" s="270" t="s">
        <v>92</v>
      </c>
      <c r="K246" s="259">
        <f>K261</f>
        <v>1811.3</v>
      </c>
      <c r="L246" s="260">
        <f>L261</f>
        <v>0</v>
      </c>
      <c r="M246" s="260">
        <f>M261</f>
        <v>0</v>
      </c>
      <c r="N246" s="260">
        <f>N261</f>
        <v>0</v>
      </c>
      <c r="O246" s="260">
        <f>O261</f>
        <v>1811.3</v>
      </c>
      <c r="P246" s="270">
        <v>2014</v>
      </c>
      <c r="R246" s="299">
        <f>K246+L246+M246</f>
        <v>1811.3</v>
      </c>
    </row>
    <row r="247" spans="1:18" ht="56.25" customHeight="1">
      <c r="A247" s="14" t="s">
        <v>89</v>
      </c>
      <c r="B247" s="14">
        <v>1</v>
      </c>
      <c r="C247" s="14">
        <v>2</v>
      </c>
      <c r="D247" s="14">
        <v>1</v>
      </c>
      <c r="E247" s="14">
        <v>2</v>
      </c>
      <c r="F247" s="14">
        <v>0</v>
      </c>
      <c r="G247" s="14">
        <v>0</v>
      </c>
      <c r="H247" s="14"/>
      <c r="I247" s="30" t="s">
        <v>292</v>
      </c>
      <c r="J247" s="14" t="s">
        <v>99</v>
      </c>
      <c r="K247" s="193">
        <v>3.5</v>
      </c>
      <c r="L247" s="28">
        <v>3.5</v>
      </c>
      <c r="M247" s="28">
        <v>3.5</v>
      </c>
      <c r="N247" s="28">
        <v>3.5</v>
      </c>
      <c r="O247" s="28">
        <v>3.5</v>
      </c>
      <c r="P247" s="14">
        <v>2014</v>
      </c>
      <c r="R247" s="299"/>
    </row>
    <row r="248" spans="1:18" ht="71.25" customHeight="1">
      <c r="A248" s="80" t="s">
        <v>89</v>
      </c>
      <c r="B248" s="80">
        <v>1</v>
      </c>
      <c r="C248" s="80">
        <v>2</v>
      </c>
      <c r="D248" s="80">
        <v>1</v>
      </c>
      <c r="E248" s="80">
        <v>2</v>
      </c>
      <c r="F248" s="80">
        <v>0</v>
      </c>
      <c r="G248" s="80">
        <v>0</v>
      </c>
      <c r="H248" s="80"/>
      <c r="I248" s="76" t="s">
        <v>293</v>
      </c>
      <c r="J248" s="80" t="s">
        <v>99</v>
      </c>
      <c r="K248" s="211">
        <v>1.4</v>
      </c>
      <c r="L248" s="82">
        <v>1.4</v>
      </c>
      <c r="M248" s="82">
        <v>8.7</v>
      </c>
      <c r="N248" s="82">
        <v>0</v>
      </c>
      <c r="O248" s="82">
        <v>8.7</v>
      </c>
      <c r="P248" s="80">
        <v>2014</v>
      </c>
      <c r="R248" s="299"/>
    </row>
    <row r="249" spans="1:18" ht="47.25" customHeight="1">
      <c r="A249" s="50" t="s">
        <v>89</v>
      </c>
      <c r="B249" s="50">
        <v>1</v>
      </c>
      <c r="C249" s="50" t="s">
        <v>114</v>
      </c>
      <c r="D249" s="50" t="s">
        <v>96</v>
      </c>
      <c r="E249" s="50" t="s">
        <v>114</v>
      </c>
      <c r="F249" s="50" t="s">
        <v>90</v>
      </c>
      <c r="G249" s="50" t="s">
        <v>96</v>
      </c>
      <c r="H249" s="60"/>
      <c r="I249" s="52" t="s">
        <v>294</v>
      </c>
      <c r="J249" s="50" t="s">
        <v>111</v>
      </c>
      <c r="K249" s="203" t="s">
        <v>112</v>
      </c>
      <c r="L249" s="53" t="s">
        <v>245</v>
      </c>
      <c r="M249" s="53" t="s">
        <v>245</v>
      </c>
      <c r="N249" s="57" t="s">
        <v>245</v>
      </c>
      <c r="O249" s="53" t="s">
        <v>112</v>
      </c>
      <c r="P249" s="50">
        <v>2014</v>
      </c>
      <c r="R249" s="299"/>
    </row>
    <row r="250" spans="1:18" ht="57.75" customHeight="1">
      <c r="A250" s="14" t="s">
        <v>89</v>
      </c>
      <c r="B250" s="14">
        <v>1</v>
      </c>
      <c r="C250" s="14">
        <v>2</v>
      </c>
      <c r="D250" s="14">
        <v>1</v>
      </c>
      <c r="E250" s="14">
        <v>2</v>
      </c>
      <c r="F250" s="14">
        <v>0</v>
      </c>
      <c r="G250" s="14">
        <v>1</v>
      </c>
      <c r="H250" s="14"/>
      <c r="I250" s="30" t="s">
        <v>295</v>
      </c>
      <c r="J250" s="14" t="s">
        <v>154</v>
      </c>
      <c r="K250" s="200">
        <v>1</v>
      </c>
      <c r="L250" s="40">
        <v>0</v>
      </c>
      <c r="M250" s="40">
        <v>0</v>
      </c>
      <c r="N250" s="40">
        <v>0</v>
      </c>
      <c r="O250" s="40">
        <v>1</v>
      </c>
      <c r="P250" s="14">
        <v>2014</v>
      </c>
      <c r="R250" s="299"/>
    </row>
    <row r="251" spans="1:18" ht="57" customHeight="1">
      <c r="A251" s="83" t="s">
        <v>89</v>
      </c>
      <c r="B251" s="83">
        <v>1</v>
      </c>
      <c r="C251" s="83" t="s">
        <v>114</v>
      </c>
      <c r="D251" s="83" t="s">
        <v>96</v>
      </c>
      <c r="E251" s="83" t="s">
        <v>114</v>
      </c>
      <c r="F251" s="83" t="s">
        <v>90</v>
      </c>
      <c r="G251" s="83" t="s">
        <v>114</v>
      </c>
      <c r="H251" s="77"/>
      <c r="I251" s="84" t="s">
        <v>296</v>
      </c>
      <c r="J251" s="83" t="s">
        <v>111</v>
      </c>
      <c r="K251" s="212" t="s">
        <v>112</v>
      </c>
      <c r="L251" s="85" t="s">
        <v>245</v>
      </c>
      <c r="M251" s="85" t="s">
        <v>245</v>
      </c>
      <c r="N251" s="85" t="s">
        <v>245</v>
      </c>
      <c r="O251" s="85" t="s">
        <v>112</v>
      </c>
      <c r="P251" s="83">
        <v>2014</v>
      </c>
      <c r="R251" s="299"/>
    </row>
    <row r="252" spans="1:18" ht="25.5">
      <c r="A252" s="80" t="s">
        <v>89</v>
      </c>
      <c r="B252" s="80">
        <v>1</v>
      </c>
      <c r="C252" s="80">
        <v>2</v>
      </c>
      <c r="D252" s="80">
        <v>1</v>
      </c>
      <c r="E252" s="80">
        <v>2</v>
      </c>
      <c r="F252" s="80">
        <v>0</v>
      </c>
      <c r="G252" s="80">
        <v>2</v>
      </c>
      <c r="H252" s="80"/>
      <c r="I252" s="76" t="s">
        <v>275</v>
      </c>
      <c r="J252" s="80" t="s">
        <v>154</v>
      </c>
      <c r="K252" s="210">
        <v>1</v>
      </c>
      <c r="L252" s="81">
        <v>0</v>
      </c>
      <c r="M252" s="81">
        <v>0</v>
      </c>
      <c r="N252" s="81">
        <v>0</v>
      </c>
      <c r="O252" s="81">
        <v>1</v>
      </c>
      <c r="P252" s="80">
        <v>2014</v>
      </c>
      <c r="R252" s="299"/>
    </row>
    <row r="253" spans="1:18" ht="38.25">
      <c r="A253" s="51" t="s">
        <v>89</v>
      </c>
      <c r="B253" s="51">
        <v>1</v>
      </c>
      <c r="C253" s="51" t="s">
        <v>114</v>
      </c>
      <c r="D253" s="51" t="s">
        <v>96</v>
      </c>
      <c r="E253" s="51" t="s">
        <v>114</v>
      </c>
      <c r="F253" s="51" t="s">
        <v>90</v>
      </c>
      <c r="G253" s="51">
        <v>3</v>
      </c>
      <c r="H253" s="60">
        <v>3</v>
      </c>
      <c r="I253" s="69" t="s">
        <v>297</v>
      </c>
      <c r="J253" s="86" t="s">
        <v>92</v>
      </c>
      <c r="K253" s="203">
        <v>96.3</v>
      </c>
      <c r="L253" s="305">
        <v>1245.8</v>
      </c>
      <c r="M253" s="87">
        <v>3000</v>
      </c>
      <c r="N253" s="87">
        <v>0</v>
      </c>
      <c r="O253" s="57">
        <f>K253+L253+M253+N253</f>
        <v>4342.1</v>
      </c>
      <c r="P253" s="60">
        <v>2016</v>
      </c>
      <c r="R253" s="299">
        <f>K253+L253+M253</f>
        <v>4342.1</v>
      </c>
    </row>
    <row r="254" spans="1:18" ht="38.25">
      <c r="A254" s="14" t="s">
        <v>89</v>
      </c>
      <c r="B254" s="14">
        <v>1</v>
      </c>
      <c r="C254" s="14" t="s">
        <v>114</v>
      </c>
      <c r="D254" s="14" t="s">
        <v>96</v>
      </c>
      <c r="E254" s="14" t="s">
        <v>114</v>
      </c>
      <c r="F254" s="14" t="s">
        <v>90</v>
      </c>
      <c r="G254" s="14">
        <v>3</v>
      </c>
      <c r="H254" s="14"/>
      <c r="I254" s="30" t="s">
        <v>298</v>
      </c>
      <c r="J254" s="14" t="s">
        <v>154</v>
      </c>
      <c r="K254" s="213">
        <v>1</v>
      </c>
      <c r="L254" s="88">
        <v>3</v>
      </c>
      <c r="M254" s="88">
        <v>6</v>
      </c>
      <c r="N254" s="88">
        <v>0</v>
      </c>
      <c r="O254" s="88">
        <f>K254+L254+M254+N254</f>
        <v>10</v>
      </c>
      <c r="P254" s="14">
        <v>2016</v>
      </c>
      <c r="R254" s="299"/>
    </row>
    <row r="255" spans="1:18" ht="25.5">
      <c r="A255" s="50" t="s">
        <v>89</v>
      </c>
      <c r="B255" s="51">
        <v>1</v>
      </c>
      <c r="C255" s="51" t="s">
        <v>114</v>
      </c>
      <c r="D255" s="51" t="s">
        <v>96</v>
      </c>
      <c r="E255" s="51" t="s">
        <v>114</v>
      </c>
      <c r="F255" s="51" t="s">
        <v>90</v>
      </c>
      <c r="G255" s="51">
        <v>5</v>
      </c>
      <c r="H255" s="60">
        <v>3</v>
      </c>
      <c r="I255" s="288" t="s">
        <v>438</v>
      </c>
      <c r="J255" s="86" t="s">
        <v>92</v>
      </c>
      <c r="K255" s="203">
        <f>0+75</f>
        <v>75</v>
      </c>
      <c r="L255" s="87">
        <v>0</v>
      </c>
      <c r="M255" s="87">
        <v>250</v>
      </c>
      <c r="N255" s="87">
        <v>0</v>
      </c>
      <c r="O255" s="57">
        <f>K255+L255+M255+N255</f>
        <v>325</v>
      </c>
      <c r="P255" s="60">
        <v>2016</v>
      </c>
      <c r="R255" s="299">
        <f>K255+L255+M255</f>
        <v>325</v>
      </c>
    </row>
    <row r="256" spans="1:18" ht="25.5">
      <c r="A256" s="14" t="s">
        <v>89</v>
      </c>
      <c r="B256" s="14">
        <v>1</v>
      </c>
      <c r="C256" s="14" t="s">
        <v>114</v>
      </c>
      <c r="D256" s="14" t="s">
        <v>96</v>
      </c>
      <c r="E256" s="14" t="s">
        <v>114</v>
      </c>
      <c r="F256" s="14" t="s">
        <v>90</v>
      </c>
      <c r="G256" s="14">
        <v>5</v>
      </c>
      <c r="H256" s="14"/>
      <c r="I256" s="30" t="s">
        <v>299</v>
      </c>
      <c r="J256" s="14" t="s">
        <v>154</v>
      </c>
      <c r="K256" s="193">
        <v>1</v>
      </c>
      <c r="L256" s="56">
        <v>0</v>
      </c>
      <c r="M256" s="56">
        <v>1</v>
      </c>
      <c r="N256" s="56">
        <v>0</v>
      </c>
      <c r="O256" s="28">
        <f>K256+L256+M256+N256</f>
        <v>2</v>
      </c>
      <c r="P256" s="14">
        <v>2016</v>
      </c>
      <c r="R256" s="299"/>
    </row>
    <row r="257" spans="1:62" s="97" customFormat="1" ht="25.5">
      <c r="A257" s="89" t="s">
        <v>89</v>
      </c>
      <c r="B257" s="89">
        <v>1</v>
      </c>
      <c r="C257" s="89" t="s">
        <v>114</v>
      </c>
      <c r="D257" s="89" t="s">
        <v>96</v>
      </c>
      <c r="E257" s="89" t="s">
        <v>114</v>
      </c>
      <c r="F257" s="89" t="s">
        <v>90</v>
      </c>
      <c r="G257" s="89">
        <v>7</v>
      </c>
      <c r="H257" s="90">
        <v>3</v>
      </c>
      <c r="I257" s="91" t="s">
        <v>300</v>
      </c>
      <c r="J257" s="92" t="s">
        <v>92</v>
      </c>
      <c r="K257" s="214">
        <v>394.4</v>
      </c>
      <c r="L257" s="94">
        <v>0</v>
      </c>
      <c r="M257" s="94">
        <v>0</v>
      </c>
      <c r="N257" s="95">
        <v>0</v>
      </c>
      <c r="O257" s="93">
        <f>K257+L257+M257+N257</f>
        <v>394.4</v>
      </c>
      <c r="P257" s="96">
        <v>2014</v>
      </c>
      <c r="Q257" s="4"/>
      <c r="R257" s="299">
        <f>K257+L257+M257</f>
        <v>394.4</v>
      </c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</row>
    <row r="258" spans="1:18" s="10" customFormat="1" ht="43.5" customHeight="1">
      <c r="A258" s="34" t="s">
        <v>89</v>
      </c>
      <c r="B258" s="34">
        <v>1</v>
      </c>
      <c r="C258" s="98">
        <v>2</v>
      </c>
      <c r="D258" s="34">
        <v>1</v>
      </c>
      <c r="E258" s="98">
        <v>2</v>
      </c>
      <c r="F258" s="98">
        <v>0</v>
      </c>
      <c r="G258" s="98">
        <v>7</v>
      </c>
      <c r="H258" s="98"/>
      <c r="I258" s="99" t="s">
        <v>301</v>
      </c>
      <c r="J258" s="98" t="s">
        <v>154</v>
      </c>
      <c r="K258" s="215">
        <v>1</v>
      </c>
      <c r="L258" s="100">
        <v>0</v>
      </c>
      <c r="M258" s="100">
        <v>0</v>
      </c>
      <c r="N258" s="100">
        <v>0</v>
      </c>
      <c r="O258" s="100">
        <f>SUM(K258:N258)</f>
        <v>1</v>
      </c>
      <c r="P258" s="101">
        <v>2014</v>
      </c>
      <c r="R258" s="299"/>
    </row>
    <row r="259" spans="1:18" ht="38.25">
      <c r="A259" s="102" t="s">
        <v>89</v>
      </c>
      <c r="B259" s="102">
        <v>1</v>
      </c>
      <c r="C259" s="102" t="s">
        <v>114</v>
      </c>
      <c r="D259" s="102" t="s">
        <v>96</v>
      </c>
      <c r="E259" s="102" t="s">
        <v>114</v>
      </c>
      <c r="F259" s="102" t="s">
        <v>90</v>
      </c>
      <c r="G259" s="102" t="s">
        <v>126</v>
      </c>
      <c r="H259" s="103">
        <v>3</v>
      </c>
      <c r="I259" s="104" t="s">
        <v>302</v>
      </c>
      <c r="J259" s="102" t="s">
        <v>92</v>
      </c>
      <c r="K259" s="216">
        <v>0</v>
      </c>
      <c r="L259" s="105">
        <v>0</v>
      </c>
      <c r="M259" s="105">
        <v>0</v>
      </c>
      <c r="N259" s="106">
        <v>0</v>
      </c>
      <c r="O259" s="107">
        <f>K259+L259+M259+N259</f>
        <v>0</v>
      </c>
      <c r="P259" s="102">
        <v>2014</v>
      </c>
      <c r="R259" s="299">
        <f>K259+L259+M259</f>
        <v>0</v>
      </c>
    </row>
    <row r="260" spans="1:18" ht="51">
      <c r="A260" s="108" t="s">
        <v>89</v>
      </c>
      <c r="B260" s="108">
        <v>1</v>
      </c>
      <c r="C260" s="108">
        <v>2</v>
      </c>
      <c r="D260" s="108">
        <v>1</v>
      </c>
      <c r="E260" s="108">
        <v>2</v>
      </c>
      <c r="F260" s="108">
        <v>0</v>
      </c>
      <c r="G260" s="108">
        <v>8</v>
      </c>
      <c r="H260" s="108"/>
      <c r="I260" s="109" t="s">
        <v>303</v>
      </c>
      <c r="J260" s="108" t="s">
        <v>154</v>
      </c>
      <c r="K260" s="217">
        <v>0</v>
      </c>
      <c r="L260" s="110">
        <v>0</v>
      </c>
      <c r="M260" s="110">
        <v>0</v>
      </c>
      <c r="N260" s="110">
        <v>0</v>
      </c>
      <c r="O260" s="110">
        <f>K260+L260+M260+N260</f>
        <v>0</v>
      </c>
      <c r="P260" s="108">
        <v>2014</v>
      </c>
      <c r="R260" s="299"/>
    </row>
    <row r="261" spans="1:62" s="49" customFormat="1" ht="38.25">
      <c r="A261" s="50" t="s">
        <v>89</v>
      </c>
      <c r="B261" s="50">
        <v>1</v>
      </c>
      <c r="C261" s="50" t="s">
        <v>114</v>
      </c>
      <c r="D261" s="50">
        <v>7</v>
      </c>
      <c r="E261" s="50">
        <v>9</v>
      </c>
      <c r="F261" s="50">
        <v>9</v>
      </c>
      <c r="G261" s="50">
        <v>0</v>
      </c>
      <c r="H261" s="51">
        <v>2</v>
      </c>
      <c r="I261" s="52" t="s">
        <v>304</v>
      </c>
      <c r="J261" s="50" t="s">
        <v>92</v>
      </c>
      <c r="K261" s="218">
        <v>1811.3</v>
      </c>
      <c r="L261" s="111">
        <v>0</v>
      </c>
      <c r="M261" s="111">
        <v>0</v>
      </c>
      <c r="N261" s="111">
        <v>0</v>
      </c>
      <c r="O261" s="93">
        <f>K261+L261+M261+N261</f>
        <v>1811.3</v>
      </c>
      <c r="P261" s="50">
        <v>2014</v>
      </c>
      <c r="Q261" s="3"/>
      <c r="R261" s="299">
        <f>K261+L261+M261</f>
        <v>1811.3</v>
      </c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</row>
    <row r="262" spans="1:18" s="117" customFormat="1" ht="51">
      <c r="A262" s="14" t="s">
        <v>89</v>
      </c>
      <c r="B262" s="14">
        <v>1</v>
      </c>
      <c r="C262" s="14" t="s">
        <v>114</v>
      </c>
      <c r="D262" s="14">
        <v>7</v>
      </c>
      <c r="E262" s="14">
        <v>9</v>
      </c>
      <c r="F262" s="14">
        <v>9</v>
      </c>
      <c r="G262" s="14">
        <v>0</v>
      </c>
      <c r="H262" s="112"/>
      <c r="I262" s="113" t="s">
        <v>305</v>
      </c>
      <c r="J262" s="114" t="s">
        <v>92</v>
      </c>
      <c r="K262" s="219">
        <f>K261</f>
        <v>1811.3</v>
      </c>
      <c r="L262" s="115">
        <f>L261</f>
        <v>0</v>
      </c>
      <c r="M262" s="115">
        <f>M261</f>
        <v>0</v>
      </c>
      <c r="N262" s="115">
        <f>N261</f>
        <v>0</v>
      </c>
      <c r="O262" s="115">
        <f>O261</f>
        <v>1811.3</v>
      </c>
      <c r="P262" s="116">
        <v>2014</v>
      </c>
      <c r="R262" s="299"/>
    </row>
    <row r="263" spans="1:18" s="117" customFormat="1" ht="51">
      <c r="A263" s="83" t="s">
        <v>89</v>
      </c>
      <c r="B263" s="83">
        <v>1</v>
      </c>
      <c r="C263" s="83" t="s">
        <v>114</v>
      </c>
      <c r="D263" s="83" t="s">
        <v>96</v>
      </c>
      <c r="E263" s="83" t="s">
        <v>114</v>
      </c>
      <c r="F263" s="83">
        <v>1</v>
      </c>
      <c r="G263" s="83">
        <v>0</v>
      </c>
      <c r="H263" s="77"/>
      <c r="I263" s="84" t="s">
        <v>463</v>
      </c>
      <c r="J263" s="83" t="s">
        <v>111</v>
      </c>
      <c r="K263" s="212" t="s">
        <v>245</v>
      </c>
      <c r="L263" s="85" t="s">
        <v>112</v>
      </c>
      <c r="M263" s="85" t="s">
        <v>112</v>
      </c>
      <c r="N263" s="85" t="s">
        <v>245</v>
      </c>
      <c r="O263" s="85" t="s">
        <v>112</v>
      </c>
      <c r="P263" s="83">
        <v>2016</v>
      </c>
      <c r="R263" s="299"/>
    </row>
    <row r="264" spans="1:18" s="117" customFormat="1" ht="25.5">
      <c r="A264" s="80" t="s">
        <v>89</v>
      </c>
      <c r="B264" s="80">
        <v>1</v>
      </c>
      <c r="C264" s="80">
        <v>2</v>
      </c>
      <c r="D264" s="80">
        <v>1</v>
      </c>
      <c r="E264" s="80">
        <v>2</v>
      </c>
      <c r="F264" s="80">
        <v>1</v>
      </c>
      <c r="G264" s="80">
        <v>0</v>
      </c>
      <c r="H264" s="80"/>
      <c r="I264" s="76" t="s">
        <v>275</v>
      </c>
      <c r="J264" s="80" t="s">
        <v>154</v>
      </c>
      <c r="K264" s="210">
        <v>0</v>
      </c>
      <c r="L264" s="81">
        <v>1</v>
      </c>
      <c r="M264" s="81">
        <v>1</v>
      </c>
      <c r="N264" s="81">
        <v>0</v>
      </c>
      <c r="O264" s="81">
        <v>2</v>
      </c>
      <c r="P264" s="80">
        <v>2016</v>
      </c>
      <c r="R264" s="299"/>
    </row>
    <row r="265" spans="1:62" s="21" customFormat="1" ht="38.25">
      <c r="A265" s="248" t="s">
        <v>89</v>
      </c>
      <c r="B265" s="248">
        <v>1</v>
      </c>
      <c r="C265" s="248" t="s">
        <v>114</v>
      </c>
      <c r="D265" s="248" t="s">
        <v>96</v>
      </c>
      <c r="E265" s="248" t="s">
        <v>119</v>
      </c>
      <c r="F265" s="248" t="s">
        <v>90</v>
      </c>
      <c r="G265" s="248" t="s">
        <v>90</v>
      </c>
      <c r="H265" s="248"/>
      <c r="I265" s="247" t="s">
        <v>306</v>
      </c>
      <c r="J265" s="248" t="s">
        <v>92</v>
      </c>
      <c r="K265" s="257">
        <f>K266+K267</f>
        <v>19965.3</v>
      </c>
      <c r="L265" s="251">
        <f>L266+L267</f>
        <v>34469.6</v>
      </c>
      <c r="M265" s="251">
        <f>M266+M267</f>
        <v>64035.7</v>
      </c>
      <c r="N265" s="251">
        <f>N266+N267</f>
        <v>88534.8</v>
      </c>
      <c r="O265" s="251">
        <f>O266+O267</f>
        <v>207005.4</v>
      </c>
      <c r="P265" s="248">
        <v>2017</v>
      </c>
      <c r="Q265" s="20"/>
      <c r="R265" s="299">
        <f>K265+L265+M265</f>
        <v>118470.6</v>
      </c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</row>
    <row r="266" spans="1:62" s="49" customFormat="1" ht="15.75">
      <c r="A266" s="248"/>
      <c r="B266" s="248"/>
      <c r="C266" s="248"/>
      <c r="D266" s="248"/>
      <c r="E266" s="248"/>
      <c r="F266" s="248"/>
      <c r="G266" s="248"/>
      <c r="H266" s="248">
        <v>3</v>
      </c>
      <c r="I266" s="247" t="s">
        <v>93</v>
      </c>
      <c r="J266" s="270" t="s">
        <v>92</v>
      </c>
      <c r="K266" s="259">
        <f>K272+K274+K278+K280+K285+K287+K293+K297+K299+K302+K304+K306+K308+K310+K312+K314+K317+K276+K295</f>
        <v>16960.7</v>
      </c>
      <c r="L266" s="260">
        <f>L272+L274+L278+L280+L285+L287+L293+L297+L299+L302+L304+L306+L308+L310+L312+L314+L317+L276+L295+L282+L289+L291</f>
        <v>34469.6</v>
      </c>
      <c r="M266" s="260">
        <f>M272+M274+M278+M280+M285+M287+M293+M297+M299+M302+M304+M306+M308+M310+M312+M314+M317+M276+M295+M282+M289+M291</f>
        <v>64035.7</v>
      </c>
      <c r="N266" s="260">
        <f>N272+N274+N278+N280+N285+N287+N293+N297+N299+N302+N304+N306+N308+N310+N312+N314+N317+N276+N295+N282+N289+N291</f>
        <v>88534.8</v>
      </c>
      <c r="O266" s="260">
        <f>O272+O274+O278+O280+O285+O287+O293+O297+O299+O302+O304+O306+O308+O310+O312+O314+O317+O276+O295+O282+O289+O291</f>
        <v>204000.8</v>
      </c>
      <c r="P266" s="270">
        <v>2017</v>
      </c>
      <c r="Q266" s="3"/>
      <c r="R266" s="299">
        <f>K266+L266+M266</f>
        <v>115466</v>
      </c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</row>
    <row r="267" spans="1:18" ht="15.75">
      <c r="A267" s="248"/>
      <c r="B267" s="248"/>
      <c r="C267" s="248"/>
      <c r="D267" s="248"/>
      <c r="E267" s="248"/>
      <c r="F267" s="248"/>
      <c r="G267" s="248"/>
      <c r="H267" s="248">
        <v>2</v>
      </c>
      <c r="I267" s="247" t="s">
        <v>94</v>
      </c>
      <c r="J267" s="270" t="s">
        <v>92</v>
      </c>
      <c r="K267" s="259">
        <f>K322+K326+K324</f>
        <v>3004.6</v>
      </c>
      <c r="L267" s="259">
        <f>L322+L326+L324</f>
        <v>0</v>
      </c>
      <c r="M267" s="259">
        <f>M322+M326+M324</f>
        <v>0</v>
      </c>
      <c r="N267" s="259">
        <f>N322+N326+N324</f>
        <v>0</v>
      </c>
      <c r="O267" s="259">
        <f>O322+O326+O324</f>
        <v>3004.6</v>
      </c>
      <c r="P267" s="270">
        <v>2014</v>
      </c>
      <c r="R267" s="299">
        <f>K267+L267+M267</f>
        <v>3004.6</v>
      </c>
    </row>
    <row r="268" spans="1:18" ht="76.5" customHeight="1">
      <c r="A268" s="14" t="s">
        <v>89</v>
      </c>
      <c r="B268" s="14">
        <v>1</v>
      </c>
      <c r="C268" s="14">
        <v>2</v>
      </c>
      <c r="D268" s="14">
        <v>1</v>
      </c>
      <c r="E268" s="14">
        <v>3</v>
      </c>
      <c r="F268" s="14">
        <v>0</v>
      </c>
      <c r="G268" s="14">
        <v>0</v>
      </c>
      <c r="H268" s="14"/>
      <c r="I268" s="30" t="s">
        <v>307</v>
      </c>
      <c r="J268" s="14" t="s">
        <v>99</v>
      </c>
      <c r="K268" s="193">
        <v>42</v>
      </c>
      <c r="L268" s="28">
        <v>62.3</v>
      </c>
      <c r="M268" s="28">
        <v>75.4</v>
      </c>
      <c r="N268" s="28">
        <v>91.3</v>
      </c>
      <c r="O268" s="28">
        <v>91.3</v>
      </c>
      <c r="P268" s="14">
        <v>2017</v>
      </c>
      <c r="R268" s="299"/>
    </row>
    <row r="269" spans="1:18" ht="69" customHeight="1">
      <c r="A269" s="14" t="s">
        <v>89</v>
      </c>
      <c r="B269" s="14">
        <v>1</v>
      </c>
      <c r="C269" s="14">
        <v>2</v>
      </c>
      <c r="D269" s="14">
        <v>1</v>
      </c>
      <c r="E269" s="14">
        <v>3</v>
      </c>
      <c r="F269" s="14">
        <v>0</v>
      </c>
      <c r="G269" s="14">
        <v>0</v>
      </c>
      <c r="H269" s="14"/>
      <c r="I269" s="30" t="s">
        <v>308</v>
      </c>
      <c r="J269" s="14" t="s">
        <v>154</v>
      </c>
      <c r="K269" s="200">
        <v>29</v>
      </c>
      <c r="L269" s="118">
        <v>43</v>
      </c>
      <c r="M269" s="40">
        <v>52</v>
      </c>
      <c r="N269" s="40">
        <v>63</v>
      </c>
      <c r="O269" s="40">
        <v>63</v>
      </c>
      <c r="P269" s="14">
        <v>2017</v>
      </c>
      <c r="R269" s="299"/>
    </row>
    <row r="270" spans="1:18" ht="63.75">
      <c r="A270" s="50" t="s">
        <v>89</v>
      </c>
      <c r="B270" s="50">
        <v>1</v>
      </c>
      <c r="C270" s="50" t="s">
        <v>114</v>
      </c>
      <c r="D270" s="50" t="s">
        <v>96</v>
      </c>
      <c r="E270" s="50" t="s">
        <v>119</v>
      </c>
      <c r="F270" s="50" t="s">
        <v>90</v>
      </c>
      <c r="G270" s="50" t="s">
        <v>96</v>
      </c>
      <c r="H270" s="51"/>
      <c r="I270" s="55" t="s">
        <v>309</v>
      </c>
      <c r="J270" s="51" t="s">
        <v>111</v>
      </c>
      <c r="K270" s="220" t="s">
        <v>112</v>
      </c>
      <c r="L270" s="119" t="s">
        <v>245</v>
      </c>
      <c r="M270" s="120" t="s">
        <v>245</v>
      </c>
      <c r="N270" s="54" t="s">
        <v>245</v>
      </c>
      <c r="O270" s="53" t="s">
        <v>112</v>
      </c>
      <c r="P270" s="50">
        <v>2015</v>
      </c>
      <c r="R270" s="299"/>
    </row>
    <row r="271" spans="1:18" ht="25.5">
      <c r="A271" s="14" t="s">
        <v>89</v>
      </c>
      <c r="B271" s="14">
        <v>1</v>
      </c>
      <c r="C271" s="14">
        <v>2</v>
      </c>
      <c r="D271" s="14">
        <v>1</v>
      </c>
      <c r="E271" s="14">
        <v>3</v>
      </c>
      <c r="F271" s="14">
        <v>0</v>
      </c>
      <c r="G271" s="14">
        <v>1</v>
      </c>
      <c r="H271" s="14"/>
      <c r="I271" s="30" t="s">
        <v>275</v>
      </c>
      <c r="J271" s="14" t="s">
        <v>154</v>
      </c>
      <c r="K271" s="200">
        <v>1</v>
      </c>
      <c r="L271" s="110">
        <v>0</v>
      </c>
      <c r="M271" s="40">
        <v>0</v>
      </c>
      <c r="N271" s="40">
        <v>0</v>
      </c>
      <c r="O271" s="40">
        <v>1</v>
      </c>
      <c r="P271" s="14">
        <v>2015</v>
      </c>
      <c r="R271" s="299"/>
    </row>
    <row r="272" spans="1:18" ht="25.5">
      <c r="A272" s="50" t="s">
        <v>89</v>
      </c>
      <c r="B272" s="50">
        <v>1</v>
      </c>
      <c r="C272" s="50" t="s">
        <v>114</v>
      </c>
      <c r="D272" s="50" t="s">
        <v>96</v>
      </c>
      <c r="E272" s="50" t="s">
        <v>119</v>
      </c>
      <c r="F272" s="50" t="s">
        <v>90</v>
      </c>
      <c r="G272" s="50" t="s">
        <v>119</v>
      </c>
      <c r="H272" s="51">
        <v>3</v>
      </c>
      <c r="I272" s="55" t="s">
        <v>310</v>
      </c>
      <c r="J272" s="51" t="s">
        <v>92</v>
      </c>
      <c r="K272" s="246">
        <v>500</v>
      </c>
      <c r="L272" s="290">
        <v>3143</v>
      </c>
      <c r="M272" s="54">
        <v>8750</v>
      </c>
      <c r="N272" s="54">
        <v>8204</v>
      </c>
      <c r="O272" s="54">
        <f aca="true" t="shared" si="8" ref="O272:O278">K272+L272+M272+N272</f>
        <v>20597</v>
      </c>
      <c r="P272" s="51">
        <v>2017</v>
      </c>
      <c r="R272" s="299">
        <f>K272+L272+M272</f>
        <v>12393</v>
      </c>
    </row>
    <row r="273" spans="1:18" ht="25.5">
      <c r="A273" s="14" t="s">
        <v>89</v>
      </c>
      <c r="B273" s="14">
        <v>1</v>
      </c>
      <c r="C273" s="14">
        <v>2</v>
      </c>
      <c r="D273" s="14">
        <v>1</v>
      </c>
      <c r="E273" s="14">
        <v>3</v>
      </c>
      <c r="F273" s="14">
        <v>0</v>
      </c>
      <c r="G273" s="14">
        <v>3</v>
      </c>
      <c r="H273" s="14"/>
      <c r="I273" s="30" t="s">
        <v>311</v>
      </c>
      <c r="J273" s="14" t="s">
        <v>279</v>
      </c>
      <c r="K273" s="193">
        <v>75</v>
      </c>
      <c r="L273" s="28">
        <v>2269.2</v>
      </c>
      <c r="M273" s="28">
        <v>4335.7</v>
      </c>
      <c r="N273" s="28">
        <v>3855.1</v>
      </c>
      <c r="O273" s="28">
        <f t="shared" si="8"/>
        <v>10535</v>
      </c>
      <c r="P273" s="14">
        <v>2017</v>
      </c>
      <c r="R273" s="299"/>
    </row>
    <row r="274" spans="1:18" ht="24" customHeight="1">
      <c r="A274" s="50" t="s">
        <v>89</v>
      </c>
      <c r="B274" s="50">
        <v>1</v>
      </c>
      <c r="C274" s="50" t="s">
        <v>114</v>
      </c>
      <c r="D274" s="50" t="s">
        <v>96</v>
      </c>
      <c r="E274" s="50" t="s">
        <v>119</v>
      </c>
      <c r="F274" s="50" t="s">
        <v>90</v>
      </c>
      <c r="G274" s="50" t="s">
        <v>122</v>
      </c>
      <c r="H274" s="51">
        <v>3</v>
      </c>
      <c r="I274" s="55" t="s">
        <v>312</v>
      </c>
      <c r="J274" s="51" t="s">
        <v>92</v>
      </c>
      <c r="K274" s="246">
        <v>7295</v>
      </c>
      <c r="L274" s="290">
        <v>4521.7</v>
      </c>
      <c r="M274" s="54">
        <v>6350</v>
      </c>
      <c r="N274" s="54">
        <v>8609.5</v>
      </c>
      <c r="O274" s="54">
        <f t="shared" si="8"/>
        <v>26776.2</v>
      </c>
      <c r="P274" s="51">
        <v>2017</v>
      </c>
      <c r="R274" s="299">
        <f>K274+L274+M274</f>
        <v>18166.7</v>
      </c>
    </row>
    <row r="275" spans="1:18" ht="25.5">
      <c r="A275" s="14" t="s">
        <v>89</v>
      </c>
      <c r="B275" s="14">
        <v>1</v>
      </c>
      <c r="C275" s="14">
        <v>2</v>
      </c>
      <c r="D275" s="14">
        <v>1</v>
      </c>
      <c r="E275" s="14">
        <v>3</v>
      </c>
      <c r="F275" s="14">
        <v>0</v>
      </c>
      <c r="G275" s="14">
        <v>4</v>
      </c>
      <c r="H275" s="14"/>
      <c r="I275" s="109" t="s">
        <v>313</v>
      </c>
      <c r="J275" s="14" t="s">
        <v>279</v>
      </c>
      <c r="K275" s="193">
        <v>1892.1</v>
      </c>
      <c r="L275" s="28">
        <v>3269.1</v>
      </c>
      <c r="M275" s="28">
        <v>3397.6</v>
      </c>
      <c r="N275" s="28">
        <v>4882.9</v>
      </c>
      <c r="O275" s="28">
        <f t="shared" si="8"/>
        <v>13441.7</v>
      </c>
      <c r="P275" s="14">
        <v>2017</v>
      </c>
      <c r="R275" s="299"/>
    </row>
    <row r="276" spans="1:18" ht="24" customHeight="1">
      <c r="A276" s="59" t="s">
        <v>89</v>
      </c>
      <c r="B276" s="59">
        <v>1</v>
      </c>
      <c r="C276" s="59">
        <v>2</v>
      </c>
      <c r="D276" s="59">
        <v>1</v>
      </c>
      <c r="E276" s="59">
        <v>3</v>
      </c>
      <c r="F276" s="59">
        <v>0</v>
      </c>
      <c r="G276" s="59">
        <v>5</v>
      </c>
      <c r="H276" s="60">
        <v>3</v>
      </c>
      <c r="I276" s="242" t="s">
        <v>465</v>
      </c>
      <c r="J276" s="60" t="s">
        <v>92</v>
      </c>
      <c r="K276" s="244">
        <v>1444</v>
      </c>
      <c r="L276" s="233">
        <v>2615</v>
      </c>
      <c r="M276" s="57">
        <v>3950</v>
      </c>
      <c r="N276" s="57">
        <v>11710</v>
      </c>
      <c r="O276" s="54">
        <f t="shared" si="8"/>
        <v>19719</v>
      </c>
      <c r="P276" s="51">
        <v>2017</v>
      </c>
      <c r="R276" s="299">
        <f>K276+L276+M276</f>
        <v>8009</v>
      </c>
    </row>
    <row r="277" spans="1:18" ht="25.5">
      <c r="A277" s="14" t="s">
        <v>89</v>
      </c>
      <c r="B277" s="14">
        <v>1</v>
      </c>
      <c r="C277" s="14">
        <v>2</v>
      </c>
      <c r="D277" s="14">
        <v>1</v>
      </c>
      <c r="E277" s="14">
        <v>3</v>
      </c>
      <c r="F277" s="14">
        <v>0</v>
      </c>
      <c r="G277" s="14">
        <v>5</v>
      </c>
      <c r="H277" s="108"/>
      <c r="I277" s="109" t="s">
        <v>314</v>
      </c>
      <c r="J277" s="108" t="s">
        <v>279</v>
      </c>
      <c r="K277" s="196">
        <v>913.4</v>
      </c>
      <c r="L277" s="37">
        <v>1475.5</v>
      </c>
      <c r="M277" s="37">
        <v>2223.7</v>
      </c>
      <c r="N277" s="37">
        <v>6219.2</v>
      </c>
      <c r="O277" s="37">
        <f>K277+L277+M277+N277</f>
        <v>10831.8</v>
      </c>
      <c r="P277" s="121">
        <v>2017</v>
      </c>
      <c r="R277" s="299"/>
    </row>
    <row r="278" spans="1:18" ht="25.5">
      <c r="A278" s="50" t="s">
        <v>89</v>
      </c>
      <c r="B278" s="50">
        <v>1</v>
      </c>
      <c r="C278" s="50" t="s">
        <v>114</v>
      </c>
      <c r="D278" s="50" t="s">
        <v>96</v>
      </c>
      <c r="E278" s="50" t="s">
        <v>119</v>
      </c>
      <c r="F278" s="50" t="s">
        <v>90</v>
      </c>
      <c r="G278" s="50" t="s">
        <v>127</v>
      </c>
      <c r="H278" s="51">
        <v>3</v>
      </c>
      <c r="I278" s="55" t="s">
        <v>315</v>
      </c>
      <c r="J278" s="51" t="s">
        <v>92</v>
      </c>
      <c r="K278" s="246">
        <v>364.5</v>
      </c>
      <c r="L278" s="290">
        <v>750</v>
      </c>
      <c r="M278" s="54">
        <v>1500</v>
      </c>
      <c r="N278" s="54">
        <v>1800</v>
      </c>
      <c r="O278" s="54">
        <f t="shared" si="8"/>
        <v>4414.5</v>
      </c>
      <c r="P278" s="51">
        <v>2017</v>
      </c>
      <c r="R278" s="299">
        <f>K278+L278+M278</f>
        <v>2614.5</v>
      </c>
    </row>
    <row r="279" spans="1:18" ht="38.25" customHeight="1">
      <c r="A279" s="14" t="s">
        <v>89</v>
      </c>
      <c r="B279" s="14">
        <v>1</v>
      </c>
      <c r="C279" s="14">
        <v>2</v>
      </c>
      <c r="D279" s="14">
        <v>1</v>
      </c>
      <c r="E279" s="14">
        <v>3</v>
      </c>
      <c r="F279" s="14">
        <v>0</v>
      </c>
      <c r="G279" s="14">
        <v>6</v>
      </c>
      <c r="H279" s="14"/>
      <c r="I279" s="30" t="s">
        <v>316</v>
      </c>
      <c r="J279" s="14" t="s">
        <v>154</v>
      </c>
      <c r="K279" s="200">
        <v>3</v>
      </c>
      <c r="L279" s="40">
        <v>4</v>
      </c>
      <c r="M279" s="40">
        <v>11</v>
      </c>
      <c r="N279" s="40">
        <v>12</v>
      </c>
      <c r="O279" s="40">
        <f>K279+N279+L279+M279</f>
        <v>30</v>
      </c>
      <c r="P279" s="14">
        <v>2017</v>
      </c>
      <c r="R279" s="299"/>
    </row>
    <row r="280" spans="1:18" ht="18.75" customHeight="1">
      <c r="A280" s="60" t="s">
        <v>89</v>
      </c>
      <c r="B280" s="60">
        <v>1</v>
      </c>
      <c r="C280" s="60">
        <v>2</v>
      </c>
      <c r="D280" s="60">
        <v>1</v>
      </c>
      <c r="E280" s="60">
        <v>3</v>
      </c>
      <c r="F280" s="60">
        <v>0</v>
      </c>
      <c r="G280" s="60">
        <v>7</v>
      </c>
      <c r="H280" s="60">
        <v>3</v>
      </c>
      <c r="I280" s="69" t="s">
        <v>317</v>
      </c>
      <c r="J280" s="60" t="s">
        <v>92</v>
      </c>
      <c r="K280" s="203">
        <v>0</v>
      </c>
      <c r="L280" s="57">
        <v>0</v>
      </c>
      <c r="M280" s="57">
        <v>400</v>
      </c>
      <c r="N280" s="57">
        <v>1000</v>
      </c>
      <c r="O280" s="57">
        <f aca="true" t="shared" si="9" ref="O280:O326">K280+L280+M280+N280</f>
        <v>1400</v>
      </c>
      <c r="P280" s="60">
        <v>2017</v>
      </c>
      <c r="R280" s="299">
        <f>K280+L280+M280</f>
        <v>400</v>
      </c>
    </row>
    <row r="281" spans="1:18" ht="25.5">
      <c r="A281" s="14" t="s">
        <v>89</v>
      </c>
      <c r="B281" s="14">
        <v>1</v>
      </c>
      <c r="C281" s="14">
        <v>2</v>
      </c>
      <c r="D281" s="14">
        <v>1</v>
      </c>
      <c r="E281" s="14">
        <v>3</v>
      </c>
      <c r="F281" s="14">
        <v>0</v>
      </c>
      <c r="G281" s="14">
        <v>7</v>
      </c>
      <c r="H281" s="14"/>
      <c r="I281" s="30" t="s">
        <v>318</v>
      </c>
      <c r="J281" s="14" t="s">
        <v>319</v>
      </c>
      <c r="K281" s="193">
        <v>0</v>
      </c>
      <c r="L281" s="28">
        <v>0</v>
      </c>
      <c r="M281" s="28">
        <v>521.7</v>
      </c>
      <c r="N281" s="28">
        <v>1304.4</v>
      </c>
      <c r="O281" s="28">
        <f t="shared" si="9"/>
        <v>1826.1</v>
      </c>
      <c r="P281" s="14">
        <v>2017</v>
      </c>
      <c r="R281" s="299"/>
    </row>
    <row r="282" spans="1:18" ht="21.75" customHeight="1">
      <c r="A282" s="60" t="s">
        <v>89</v>
      </c>
      <c r="B282" s="60">
        <v>1</v>
      </c>
      <c r="C282" s="60">
        <v>2</v>
      </c>
      <c r="D282" s="60">
        <v>1</v>
      </c>
      <c r="E282" s="60">
        <v>3</v>
      </c>
      <c r="F282" s="60">
        <v>0</v>
      </c>
      <c r="G282" s="60">
        <v>9</v>
      </c>
      <c r="H282" s="60">
        <v>3</v>
      </c>
      <c r="I282" s="91" t="s">
        <v>320</v>
      </c>
      <c r="J282" s="60" t="s">
        <v>92</v>
      </c>
      <c r="K282" s="203">
        <v>0</v>
      </c>
      <c r="L282" s="233">
        <v>4875</v>
      </c>
      <c r="M282" s="57">
        <v>0</v>
      </c>
      <c r="N282" s="57">
        <v>0</v>
      </c>
      <c r="O282" s="57">
        <f>K282+L282+M282+N282</f>
        <v>4875</v>
      </c>
      <c r="P282" s="60">
        <v>2015</v>
      </c>
      <c r="R282" s="299">
        <f>K282+L282+M282</f>
        <v>4875</v>
      </c>
    </row>
    <row r="283" spans="1:18" ht="38.25">
      <c r="A283" s="14" t="s">
        <v>89</v>
      </c>
      <c r="B283" s="14">
        <v>1</v>
      </c>
      <c r="C283" s="14">
        <v>2</v>
      </c>
      <c r="D283" s="14">
        <v>1</v>
      </c>
      <c r="E283" s="14">
        <v>3</v>
      </c>
      <c r="F283" s="14">
        <v>0</v>
      </c>
      <c r="G283" s="14">
        <v>9</v>
      </c>
      <c r="H283" s="33"/>
      <c r="I283" s="122" t="s">
        <v>321</v>
      </c>
      <c r="J283" s="36" t="s">
        <v>154</v>
      </c>
      <c r="K283" s="193">
        <v>0</v>
      </c>
      <c r="L283" s="28">
        <v>643.2</v>
      </c>
      <c r="M283" s="28">
        <v>0</v>
      </c>
      <c r="N283" s="28">
        <v>0</v>
      </c>
      <c r="O283" s="28">
        <f>K283+L283+M283+N283</f>
        <v>643.2</v>
      </c>
      <c r="P283" s="14">
        <v>2015</v>
      </c>
      <c r="R283" s="299"/>
    </row>
    <row r="284" spans="1:18" ht="38.25">
      <c r="A284" s="14" t="s">
        <v>89</v>
      </c>
      <c r="B284" s="14">
        <v>1</v>
      </c>
      <c r="C284" s="14">
        <v>2</v>
      </c>
      <c r="D284" s="14">
        <v>1</v>
      </c>
      <c r="E284" s="14">
        <v>3</v>
      </c>
      <c r="F284" s="14">
        <v>0</v>
      </c>
      <c r="G284" s="14">
        <v>9</v>
      </c>
      <c r="H284" s="33"/>
      <c r="I284" s="122" t="s">
        <v>322</v>
      </c>
      <c r="J284" s="36" t="s">
        <v>154</v>
      </c>
      <c r="K284" s="193">
        <v>0</v>
      </c>
      <c r="L284" s="28">
        <v>37.4</v>
      </c>
      <c r="M284" s="28">
        <v>0</v>
      </c>
      <c r="N284" s="28">
        <v>0</v>
      </c>
      <c r="O284" s="28">
        <f>K284+L284+M284+N284</f>
        <v>37.4</v>
      </c>
      <c r="P284" s="14">
        <v>2015</v>
      </c>
      <c r="R284" s="299"/>
    </row>
    <row r="285" spans="1:18" ht="51">
      <c r="A285" s="50" t="s">
        <v>89</v>
      </c>
      <c r="B285" s="50">
        <v>1</v>
      </c>
      <c r="C285" s="50" t="s">
        <v>114</v>
      </c>
      <c r="D285" s="50" t="s">
        <v>96</v>
      </c>
      <c r="E285" s="50" t="s">
        <v>119</v>
      </c>
      <c r="F285" s="50" t="s">
        <v>96</v>
      </c>
      <c r="G285" s="50" t="s">
        <v>90</v>
      </c>
      <c r="H285" s="123">
        <v>3</v>
      </c>
      <c r="I285" s="288" t="s">
        <v>439</v>
      </c>
      <c r="J285" s="124" t="s">
        <v>92</v>
      </c>
      <c r="K285" s="199">
        <v>3450.1</v>
      </c>
      <c r="L285" s="233">
        <v>4142.7</v>
      </c>
      <c r="M285" s="53">
        <v>4500</v>
      </c>
      <c r="N285" s="54">
        <v>1400</v>
      </c>
      <c r="O285" s="53">
        <f t="shared" si="9"/>
        <v>13492.8</v>
      </c>
      <c r="P285" s="50">
        <v>2017</v>
      </c>
      <c r="R285" s="299">
        <f>K285+L285+M285</f>
        <v>12092.8</v>
      </c>
    </row>
    <row r="286" spans="1:18" ht="25.5">
      <c r="A286" s="14" t="s">
        <v>89</v>
      </c>
      <c r="B286" s="14">
        <v>1</v>
      </c>
      <c r="C286" s="14">
        <v>2</v>
      </c>
      <c r="D286" s="14">
        <v>1</v>
      </c>
      <c r="E286" s="14">
        <v>3</v>
      </c>
      <c r="F286" s="14">
        <v>1</v>
      </c>
      <c r="G286" s="14">
        <v>0</v>
      </c>
      <c r="H286" s="33"/>
      <c r="I286" s="125" t="s">
        <v>323</v>
      </c>
      <c r="J286" s="36" t="s">
        <v>279</v>
      </c>
      <c r="K286" s="193">
        <v>1385.3</v>
      </c>
      <c r="L286" s="28">
        <v>1680.4</v>
      </c>
      <c r="M286" s="28">
        <v>1428.1</v>
      </c>
      <c r="N286" s="28">
        <v>419.2</v>
      </c>
      <c r="O286" s="28">
        <f t="shared" si="9"/>
        <v>4913</v>
      </c>
      <c r="P286" s="14">
        <v>2017</v>
      </c>
      <c r="R286" s="299"/>
    </row>
    <row r="287" spans="1:18" ht="25.5">
      <c r="A287" s="60" t="s">
        <v>89</v>
      </c>
      <c r="B287" s="60">
        <v>1</v>
      </c>
      <c r="C287" s="60">
        <v>2</v>
      </c>
      <c r="D287" s="60">
        <v>1</v>
      </c>
      <c r="E287" s="60">
        <v>3</v>
      </c>
      <c r="F287" s="60">
        <v>1</v>
      </c>
      <c r="G287" s="60">
        <v>1</v>
      </c>
      <c r="H287" s="126">
        <v>3</v>
      </c>
      <c r="I287" s="127" t="s">
        <v>324</v>
      </c>
      <c r="J287" s="128" t="s">
        <v>92</v>
      </c>
      <c r="K287" s="203">
        <v>0</v>
      </c>
      <c r="L287" s="233">
        <v>500</v>
      </c>
      <c r="M287" s="57">
        <v>0</v>
      </c>
      <c r="N287" s="57">
        <v>0</v>
      </c>
      <c r="O287" s="57">
        <f t="shared" si="9"/>
        <v>500</v>
      </c>
      <c r="P287" s="60">
        <v>2015</v>
      </c>
      <c r="R287" s="299">
        <f>K287+L287+M287</f>
        <v>500</v>
      </c>
    </row>
    <row r="288" spans="1:18" ht="42" customHeight="1">
      <c r="A288" s="14" t="s">
        <v>89</v>
      </c>
      <c r="B288" s="14">
        <v>1</v>
      </c>
      <c r="C288" s="14">
        <v>2</v>
      </c>
      <c r="D288" s="14">
        <v>1</v>
      </c>
      <c r="E288" s="14">
        <v>3</v>
      </c>
      <c r="F288" s="14">
        <v>1</v>
      </c>
      <c r="G288" s="14">
        <v>1</v>
      </c>
      <c r="H288" s="33"/>
      <c r="I288" s="125" t="s">
        <v>325</v>
      </c>
      <c r="J288" s="36" t="s">
        <v>154</v>
      </c>
      <c r="K288" s="200">
        <v>0</v>
      </c>
      <c r="L288" s="40">
        <v>1</v>
      </c>
      <c r="M288" s="40">
        <v>0</v>
      </c>
      <c r="N288" s="40">
        <v>0</v>
      </c>
      <c r="O288" s="40">
        <f t="shared" si="9"/>
        <v>1</v>
      </c>
      <c r="P288" s="14">
        <v>2015</v>
      </c>
      <c r="R288" s="299"/>
    </row>
    <row r="289" spans="1:18" ht="25.5">
      <c r="A289" s="60" t="s">
        <v>89</v>
      </c>
      <c r="B289" s="60">
        <v>1</v>
      </c>
      <c r="C289" s="60">
        <v>2</v>
      </c>
      <c r="D289" s="60">
        <v>1</v>
      </c>
      <c r="E289" s="60">
        <v>3</v>
      </c>
      <c r="F289" s="60">
        <v>1</v>
      </c>
      <c r="G289" s="60">
        <v>2</v>
      </c>
      <c r="H289" s="126">
        <v>3</v>
      </c>
      <c r="I289" s="129" t="s">
        <v>326</v>
      </c>
      <c r="J289" s="128" t="s">
        <v>92</v>
      </c>
      <c r="K289" s="203">
        <v>0</v>
      </c>
      <c r="L289" s="233">
        <v>6580.9</v>
      </c>
      <c r="M289" s="57">
        <v>7000</v>
      </c>
      <c r="N289" s="57">
        <v>8646.8</v>
      </c>
      <c r="O289" s="57">
        <f>K289+L289+M289+N289</f>
        <v>22227.7</v>
      </c>
      <c r="P289" s="60">
        <v>2017</v>
      </c>
      <c r="R289" s="299">
        <f>K289+L289+M289</f>
        <v>13580.9</v>
      </c>
    </row>
    <row r="290" spans="1:18" ht="30" customHeight="1">
      <c r="A290" s="14" t="s">
        <v>89</v>
      </c>
      <c r="B290" s="14">
        <v>1</v>
      </c>
      <c r="C290" s="14">
        <v>2</v>
      </c>
      <c r="D290" s="14">
        <v>1</v>
      </c>
      <c r="E290" s="14">
        <v>3</v>
      </c>
      <c r="F290" s="14">
        <v>1</v>
      </c>
      <c r="G290" s="14">
        <v>2</v>
      </c>
      <c r="H290" s="33"/>
      <c r="I290" s="99" t="s">
        <v>327</v>
      </c>
      <c r="J290" s="36" t="s">
        <v>154</v>
      </c>
      <c r="K290" s="200">
        <v>0</v>
      </c>
      <c r="L290" s="40">
        <v>3</v>
      </c>
      <c r="M290" s="40">
        <v>2</v>
      </c>
      <c r="N290" s="40">
        <v>3</v>
      </c>
      <c r="O290" s="40">
        <f>K290+L290+M290+N290</f>
        <v>8</v>
      </c>
      <c r="P290" s="14">
        <v>2017</v>
      </c>
      <c r="R290" s="299"/>
    </row>
    <row r="291" spans="1:18" ht="25.5">
      <c r="A291" s="60" t="s">
        <v>89</v>
      </c>
      <c r="B291" s="60">
        <v>1</v>
      </c>
      <c r="C291" s="60">
        <v>2</v>
      </c>
      <c r="D291" s="60">
        <v>1</v>
      </c>
      <c r="E291" s="60">
        <v>3</v>
      </c>
      <c r="F291" s="60">
        <v>1</v>
      </c>
      <c r="G291" s="60">
        <v>3</v>
      </c>
      <c r="H291" s="126">
        <v>3</v>
      </c>
      <c r="I291" s="129" t="s">
        <v>328</v>
      </c>
      <c r="J291" s="128" t="s">
        <v>92</v>
      </c>
      <c r="K291" s="203">
        <v>0</v>
      </c>
      <c r="L291" s="233">
        <v>3925.4</v>
      </c>
      <c r="M291" s="57">
        <v>12000</v>
      </c>
      <c r="N291" s="57">
        <v>0</v>
      </c>
      <c r="O291" s="57">
        <f>K291+L291+M291+N291</f>
        <v>15925.4</v>
      </c>
      <c r="P291" s="60">
        <v>2016</v>
      </c>
      <c r="R291" s="299">
        <f>K291+L291+M291</f>
        <v>15925.4</v>
      </c>
    </row>
    <row r="292" spans="1:18" ht="42" customHeight="1">
      <c r="A292" s="14" t="s">
        <v>89</v>
      </c>
      <c r="B292" s="14">
        <v>1</v>
      </c>
      <c r="C292" s="14">
        <v>2</v>
      </c>
      <c r="D292" s="14">
        <v>1</v>
      </c>
      <c r="E292" s="14">
        <v>3</v>
      </c>
      <c r="F292" s="14">
        <v>1</v>
      </c>
      <c r="G292" s="14">
        <v>3</v>
      </c>
      <c r="H292" s="33"/>
      <c r="I292" s="130" t="s">
        <v>329</v>
      </c>
      <c r="J292" s="36" t="s">
        <v>154</v>
      </c>
      <c r="K292" s="200">
        <v>0</v>
      </c>
      <c r="L292" s="40">
        <v>3</v>
      </c>
      <c r="M292" s="40">
        <v>6</v>
      </c>
      <c r="N292" s="40">
        <v>0</v>
      </c>
      <c r="O292" s="40">
        <f>K292+L292+M292+N292</f>
        <v>9</v>
      </c>
      <c r="P292" s="14">
        <v>2016</v>
      </c>
      <c r="R292" s="299"/>
    </row>
    <row r="293" spans="1:18" ht="25.5">
      <c r="A293" s="131" t="s">
        <v>89</v>
      </c>
      <c r="B293" s="59">
        <v>1</v>
      </c>
      <c r="C293" s="59" t="s">
        <v>114</v>
      </c>
      <c r="D293" s="59" t="s">
        <v>96</v>
      </c>
      <c r="E293" s="59" t="s">
        <v>119</v>
      </c>
      <c r="F293" s="59" t="s">
        <v>96</v>
      </c>
      <c r="G293" s="59" t="s">
        <v>122</v>
      </c>
      <c r="H293" s="126">
        <v>3</v>
      </c>
      <c r="I293" s="127" t="s">
        <v>330</v>
      </c>
      <c r="J293" s="132" t="s">
        <v>92</v>
      </c>
      <c r="K293" s="203">
        <v>0</v>
      </c>
      <c r="L293" s="233">
        <v>300</v>
      </c>
      <c r="M293" s="62">
        <v>300</v>
      </c>
      <c r="N293" s="57">
        <v>460</v>
      </c>
      <c r="O293" s="62">
        <f t="shared" si="9"/>
        <v>1060</v>
      </c>
      <c r="P293" s="59">
        <v>2017</v>
      </c>
      <c r="R293" s="299">
        <f>K293+L293+M293</f>
        <v>600</v>
      </c>
    </row>
    <row r="294" spans="1:18" ht="25.5">
      <c r="A294" s="108" t="s">
        <v>89</v>
      </c>
      <c r="B294" s="108">
        <v>1</v>
      </c>
      <c r="C294" s="108">
        <v>2</v>
      </c>
      <c r="D294" s="108">
        <v>1</v>
      </c>
      <c r="E294" s="108">
        <v>3</v>
      </c>
      <c r="F294" s="108">
        <v>1</v>
      </c>
      <c r="G294" s="108">
        <v>4</v>
      </c>
      <c r="H294" s="133"/>
      <c r="I294" s="125" t="s">
        <v>331</v>
      </c>
      <c r="J294" s="134" t="s">
        <v>154</v>
      </c>
      <c r="K294" s="217">
        <v>0</v>
      </c>
      <c r="L294" s="110">
        <v>7</v>
      </c>
      <c r="M294" s="110">
        <v>2</v>
      </c>
      <c r="N294" s="110">
        <v>5</v>
      </c>
      <c r="O294" s="110">
        <f t="shared" si="9"/>
        <v>14</v>
      </c>
      <c r="P294" s="121">
        <v>2017</v>
      </c>
      <c r="R294" s="299"/>
    </row>
    <row r="295" spans="1:62" s="140" customFormat="1" ht="25.5">
      <c r="A295" s="59" t="s">
        <v>89</v>
      </c>
      <c r="B295" s="59">
        <v>1</v>
      </c>
      <c r="C295" s="135">
        <v>2</v>
      </c>
      <c r="D295" s="59">
        <v>1</v>
      </c>
      <c r="E295" s="135">
        <v>3</v>
      </c>
      <c r="F295" s="135">
        <v>1</v>
      </c>
      <c r="G295" s="135">
        <v>5</v>
      </c>
      <c r="H295" s="136">
        <v>3</v>
      </c>
      <c r="I295" s="137" t="s">
        <v>332</v>
      </c>
      <c r="J295" s="136" t="s">
        <v>92</v>
      </c>
      <c r="K295" s="221">
        <v>0</v>
      </c>
      <c r="L295" s="138">
        <v>100</v>
      </c>
      <c r="M295" s="138">
        <v>0</v>
      </c>
      <c r="N295" s="138">
        <v>0</v>
      </c>
      <c r="O295" s="54">
        <f t="shared" si="9"/>
        <v>100</v>
      </c>
      <c r="P295" s="60">
        <v>2015</v>
      </c>
      <c r="Q295" s="139"/>
      <c r="R295" s="299">
        <f>K295+L295+M295</f>
        <v>100</v>
      </c>
      <c r="S295" s="139"/>
      <c r="T295" s="139"/>
      <c r="U295" s="139"/>
      <c r="V295" s="139"/>
      <c r="W295" s="139"/>
      <c r="X295" s="139"/>
      <c r="Y295" s="139"/>
      <c r="Z295" s="139"/>
      <c r="AA295" s="139"/>
      <c r="AB295" s="139"/>
      <c r="AC295" s="139"/>
      <c r="AD295" s="139"/>
      <c r="AE295" s="139"/>
      <c r="AF295" s="139"/>
      <c r="AG295" s="139"/>
      <c r="AH295" s="139"/>
      <c r="AI295" s="139"/>
      <c r="AJ295" s="139"/>
      <c r="AK295" s="139"/>
      <c r="AL295" s="139"/>
      <c r="AM295" s="139"/>
      <c r="AN295" s="139"/>
      <c r="AO295" s="139"/>
      <c r="AP295" s="139"/>
      <c r="AQ295" s="139"/>
      <c r="AR295" s="139"/>
      <c r="AS295" s="139"/>
      <c r="AT295" s="139"/>
      <c r="AU295" s="139"/>
      <c r="AV295" s="139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</row>
    <row r="296" spans="1:62" s="140" customFormat="1" ht="25.5">
      <c r="A296" s="14" t="s">
        <v>89</v>
      </c>
      <c r="B296" s="14">
        <v>1</v>
      </c>
      <c r="C296" s="114">
        <v>2</v>
      </c>
      <c r="D296" s="14">
        <v>1</v>
      </c>
      <c r="E296" s="114">
        <v>3</v>
      </c>
      <c r="F296" s="114">
        <v>1</v>
      </c>
      <c r="G296" s="114">
        <v>5</v>
      </c>
      <c r="H296" s="114"/>
      <c r="I296" s="113" t="s">
        <v>333</v>
      </c>
      <c r="J296" s="114" t="s">
        <v>154</v>
      </c>
      <c r="K296" s="222">
        <v>0</v>
      </c>
      <c r="L296" s="141">
        <v>1</v>
      </c>
      <c r="M296" s="141">
        <v>0</v>
      </c>
      <c r="N296" s="141">
        <v>0</v>
      </c>
      <c r="O296" s="110">
        <f t="shared" si="9"/>
        <v>1</v>
      </c>
      <c r="P296" s="14">
        <v>2015</v>
      </c>
      <c r="Q296" s="139"/>
      <c r="R296" s="299"/>
      <c r="S296" s="139"/>
      <c r="T296" s="139"/>
      <c r="U296" s="139"/>
      <c r="V296" s="139"/>
      <c r="W296" s="139"/>
      <c r="X296" s="139"/>
      <c r="Y296" s="139"/>
      <c r="Z296" s="139"/>
      <c r="AA296" s="139"/>
      <c r="AB296" s="139"/>
      <c r="AC296" s="139"/>
      <c r="AD296" s="139"/>
      <c r="AE296" s="139"/>
      <c r="AF296" s="139"/>
      <c r="AG296" s="139"/>
      <c r="AH296" s="139"/>
      <c r="AI296" s="139"/>
      <c r="AJ296" s="139"/>
      <c r="AK296" s="139"/>
      <c r="AL296" s="139"/>
      <c r="AM296" s="139"/>
      <c r="AN296" s="139"/>
      <c r="AO296" s="139"/>
      <c r="AP296" s="139"/>
      <c r="AQ296" s="139"/>
      <c r="AR296" s="139"/>
      <c r="AS296" s="139"/>
      <c r="AT296" s="139"/>
      <c r="AU296" s="139"/>
      <c r="AV296" s="139"/>
      <c r="AW296" s="139"/>
      <c r="AX296" s="139"/>
      <c r="AY296" s="139"/>
      <c r="AZ296" s="139"/>
      <c r="BA296" s="139"/>
      <c r="BB296" s="139"/>
      <c r="BC296" s="139"/>
      <c r="BD296" s="139"/>
      <c r="BE296" s="139"/>
      <c r="BF296" s="139"/>
      <c r="BG296" s="139"/>
      <c r="BH296" s="139"/>
      <c r="BI296" s="139"/>
      <c r="BJ296" s="139"/>
    </row>
    <row r="297" spans="1:18" ht="38.25">
      <c r="A297" s="50" t="s">
        <v>89</v>
      </c>
      <c r="B297" s="50">
        <v>1</v>
      </c>
      <c r="C297" s="50" t="s">
        <v>114</v>
      </c>
      <c r="D297" s="50" t="s">
        <v>96</v>
      </c>
      <c r="E297" s="50" t="s">
        <v>119</v>
      </c>
      <c r="F297" s="50" t="s">
        <v>96</v>
      </c>
      <c r="G297" s="50" t="s">
        <v>125</v>
      </c>
      <c r="H297" s="51">
        <v>3</v>
      </c>
      <c r="I297" s="288" t="s">
        <v>440</v>
      </c>
      <c r="J297" s="51" t="s">
        <v>92</v>
      </c>
      <c r="K297" s="246">
        <v>105</v>
      </c>
      <c r="L297" s="53">
        <v>0</v>
      </c>
      <c r="M297" s="53">
        <v>157.5</v>
      </c>
      <c r="N297" s="54">
        <v>165.5</v>
      </c>
      <c r="O297" s="53">
        <f t="shared" si="9"/>
        <v>428</v>
      </c>
      <c r="P297" s="59">
        <v>2017</v>
      </c>
      <c r="R297" s="299">
        <f>K297+L297+M297</f>
        <v>262.5</v>
      </c>
    </row>
    <row r="298" spans="1:18" ht="38.25">
      <c r="A298" s="14" t="s">
        <v>89</v>
      </c>
      <c r="B298" s="14">
        <v>1</v>
      </c>
      <c r="C298" s="14">
        <v>2</v>
      </c>
      <c r="D298" s="14">
        <v>1</v>
      </c>
      <c r="E298" s="14">
        <v>3</v>
      </c>
      <c r="F298" s="14">
        <v>1</v>
      </c>
      <c r="G298" s="14">
        <v>7</v>
      </c>
      <c r="H298" s="14"/>
      <c r="I298" s="30" t="s">
        <v>334</v>
      </c>
      <c r="J298" s="14" t="s">
        <v>154</v>
      </c>
      <c r="K298" s="200">
        <v>7</v>
      </c>
      <c r="L298" s="40">
        <v>0</v>
      </c>
      <c r="M298" s="40">
        <v>7</v>
      </c>
      <c r="N298" s="40">
        <v>6</v>
      </c>
      <c r="O298" s="40">
        <f t="shared" si="9"/>
        <v>20</v>
      </c>
      <c r="P298" s="14">
        <v>2017</v>
      </c>
      <c r="R298" s="299"/>
    </row>
    <row r="299" spans="1:18" ht="38.25">
      <c r="A299" s="50" t="s">
        <v>89</v>
      </c>
      <c r="B299" s="50">
        <v>1</v>
      </c>
      <c r="C299" s="50" t="s">
        <v>114</v>
      </c>
      <c r="D299" s="50" t="s">
        <v>96</v>
      </c>
      <c r="E299" s="50" t="s">
        <v>119</v>
      </c>
      <c r="F299" s="50" t="s">
        <v>96</v>
      </c>
      <c r="G299" s="50" t="s">
        <v>126</v>
      </c>
      <c r="H299" s="60">
        <v>3</v>
      </c>
      <c r="I299" s="52" t="s">
        <v>335</v>
      </c>
      <c r="J299" s="50" t="s">
        <v>92</v>
      </c>
      <c r="K299" s="246">
        <v>500</v>
      </c>
      <c r="L299" s="290">
        <v>843.7</v>
      </c>
      <c r="M299" s="53">
        <v>2500</v>
      </c>
      <c r="N299" s="54">
        <v>4653.5</v>
      </c>
      <c r="O299" s="53">
        <f t="shared" si="9"/>
        <v>8497.2</v>
      </c>
      <c r="P299" s="59">
        <v>2017</v>
      </c>
      <c r="R299" s="299">
        <f>K299+L299+M299</f>
        <v>3843.7</v>
      </c>
    </row>
    <row r="300" spans="1:18" ht="51">
      <c r="A300" s="14" t="s">
        <v>89</v>
      </c>
      <c r="B300" s="14">
        <v>1</v>
      </c>
      <c r="C300" s="14">
        <v>2</v>
      </c>
      <c r="D300" s="14">
        <v>1</v>
      </c>
      <c r="E300" s="14">
        <v>3</v>
      </c>
      <c r="F300" s="14">
        <v>1</v>
      </c>
      <c r="G300" s="14">
        <v>8</v>
      </c>
      <c r="H300" s="14"/>
      <c r="I300" s="30" t="s">
        <v>336</v>
      </c>
      <c r="J300" s="14" t="s">
        <v>154</v>
      </c>
      <c r="K300" s="200">
        <v>3</v>
      </c>
      <c r="L300" s="40">
        <v>1</v>
      </c>
      <c r="M300" s="40">
        <v>7</v>
      </c>
      <c r="N300" s="40">
        <v>6</v>
      </c>
      <c r="O300" s="40">
        <f t="shared" si="9"/>
        <v>17</v>
      </c>
      <c r="P300" s="14">
        <v>2017</v>
      </c>
      <c r="R300" s="299"/>
    </row>
    <row r="301" spans="1:18" ht="51">
      <c r="A301" s="14" t="s">
        <v>89</v>
      </c>
      <c r="B301" s="14">
        <v>1</v>
      </c>
      <c r="C301" s="14">
        <v>2</v>
      </c>
      <c r="D301" s="14">
        <v>1</v>
      </c>
      <c r="E301" s="14">
        <v>3</v>
      </c>
      <c r="F301" s="14">
        <v>1</v>
      </c>
      <c r="G301" s="14">
        <v>8</v>
      </c>
      <c r="H301" s="14"/>
      <c r="I301" s="30" t="s">
        <v>337</v>
      </c>
      <c r="J301" s="14" t="s">
        <v>154</v>
      </c>
      <c r="K301" s="200">
        <v>2</v>
      </c>
      <c r="L301" s="40">
        <v>4</v>
      </c>
      <c r="M301" s="40">
        <v>15</v>
      </c>
      <c r="N301" s="40">
        <v>20</v>
      </c>
      <c r="O301" s="40">
        <f t="shared" si="9"/>
        <v>41</v>
      </c>
      <c r="P301" s="14">
        <v>2017</v>
      </c>
      <c r="R301" s="299"/>
    </row>
    <row r="302" spans="1:18" ht="38.25">
      <c r="A302" s="50" t="s">
        <v>89</v>
      </c>
      <c r="B302" s="50">
        <v>1</v>
      </c>
      <c r="C302" s="50" t="s">
        <v>114</v>
      </c>
      <c r="D302" s="50" t="s">
        <v>96</v>
      </c>
      <c r="E302" s="50" t="s">
        <v>119</v>
      </c>
      <c r="F302" s="50" t="s">
        <v>96</v>
      </c>
      <c r="G302" s="50" t="s">
        <v>206</v>
      </c>
      <c r="H302" s="51">
        <v>3</v>
      </c>
      <c r="I302" s="52" t="s">
        <v>338</v>
      </c>
      <c r="J302" s="50" t="s">
        <v>92</v>
      </c>
      <c r="K302" s="246">
        <v>610</v>
      </c>
      <c r="L302" s="53">
        <v>0</v>
      </c>
      <c r="M302" s="53">
        <v>2000</v>
      </c>
      <c r="N302" s="54">
        <v>4032</v>
      </c>
      <c r="O302" s="53">
        <f t="shared" si="9"/>
        <v>6642</v>
      </c>
      <c r="P302" s="50">
        <v>2017</v>
      </c>
      <c r="R302" s="299">
        <f>K302+L302+M302</f>
        <v>2610</v>
      </c>
    </row>
    <row r="303" spans="1:18" ht="63.75">
      <c r="A303" s="14" t="s">
        <v>89</v>
      </c>
      <c r="B303" s="14">
        <v>1</v>
      </c>
      <c r="C303" s="14">
        <v>2</v>
      </c>
      <c r="D303" s="14">
        <v>1</v>
      </c>
      <c r="E303" s="14">
        <v>3</v>
      </c>
      <c r="F303" s="14">
        <v>1</v>
      </c>
      <c r="G303" s="14">
        <v>9</v>
      </c>
      <c r="H303" s="14"/>
      <c r="I303" s="30" t="s">
        <v>339</v>
      </c>
      <c r="J303" s="14" t="s">
        <v>154</v>
      </c>
      <c r="K303" s="200">
        <v>4</v>
      </c>
      <c r="L303" s="40">
        <v>0</v>
      </c>
      <c r="M303" s="40">
        <v>10</v>
      </c>
      <c r="N303" s="40">
        <v>19</v>
      </c>
      <c r="O303" s="40">
        <f t="shared" si="9"/>
        <v>33</v>
      </c>
      <c r="P303" s="14">
        <v>2017</v>
      </c>
      <c r="R303" s="299"/>
    </row>
    <row r="304" spans="1:18" ht="19.5" customHeight="1">
      <c r="A304" s="50" t="s">
        <v>89</v>
      </c>
      <c r="B304" s="50">
        <v>1</v>
      </c>
      <c r="C304" s="50" t="s">
        <v>114</v>
      </c>
      <c r="D304" s="50" t="s">
        <v>96</v>
      </c>
      <c r="E304" s="50" t="s">
        <v>119</v>
      </c>
      <c r="F304" s="50" t="s">
        <v>114</v>
      </c>
      <c r="G304" s="50" t="s">
        <v>90</v>
      </c>
      <c r="H304" s="51">
        <v>3</v>
      </c>
      <c r="I304" s="55" t="s">
        <v>340</v>
      </c>
      <c r="J304" s="51" t="s">
        <v>92</v>
      </c>
      <c r="K304" s="246">
        <v>1050</v>
      </c>
      <c r="L304" s="290">
        <v>665</v>
      </c>
      <c r="M304" s="53">
        <v>2503.2</v>
      </c>
      <c r="N304" s="54">
        <v>3600</v>
      </c>
      <c r="O304" s="53">
        <f t="shared" si="9"/>
        <v>7818.2</v>
      </c>
      <c r="P304" s="50">
        <v>2017</v>
      </c>
      <c r="R304" s="299">
        <f>K304+L304+M304</f>
        <v>4218.2</v>
      </c>
    </row>
    <row r="305" spans="1:18" ht="25.5">
      <c r="A305" s="14" t="s">
        <v>89</v>
      </c>
      <c r="B305" s="14">
        <v>1</v>
      </c>
      <c r="C305" s="14">
        <v>2</v>
      </c>
      <c r="D305" s="14">
        <v>1</v>
      </c>
      <c r="E305" s="14">
        <v>3</v>
      </c>
      <c r="F305" s="14">
        <v>2</v>
      </c>
      <c r="G305" s="14">
        <v>0</v>
      </c>
      <c r="H305" s="14"/>
      <c r="I305" s="30" t="s">
        <v>341</v>
      </c>
      <c r="J305" s="14" t="s">
        <v>154</v>
      </c>
      <c r="K305" s="200">
        <v>7</v>
      </c>
      <c r="L305" s="40">
        <v>4</v>
      </c>
      <c r="M305" s="40">
        <v>10</v>
      </c>
      <c r="N305" s="40">
        <v>12</v>
      </c>
      <c r="O305" s="40">
        <f>K305+L305+M305+N305</f>
        <v>33</v>
      </c>
      <c r="P305" s="14">
        <v>2017</v>
      </c>
      <c r="R305" s="299"/>
    </row>
    <row r="306" spans="1:18" ht="24.75" customHeight="1">
      <c r="A306" s="51" t="s">
        <v>89</v>
      </c>
      <c r="B306" s="51">
        <v>1</v>
      </c>
      <c r="C306" s="51" t="s">
        <v>114</v>
      </c>
      <c r="D306" s="51" t="s">
        <v>96</v>
      </c>
      <c r="E306" s="51" t="s">
        <v>119</v>
      </c>
      <c r="F306" s="51" t="s">
        <v>114</v>
      </c>
      <c r="G306" s="51">
        <v>2</v>
      </c>
      <c r="H306" s="51">
        <v>3</v>
      </c>
      <c r="I306" s="69" t="s">
        <v>342</v>
      </c>
      <c r="J306" s="60" t="s">
        <v>92</v>
      </c>
      <c r="K306" s="203">
        <v>0</v>
      </c>
      <c r="L306" s="57">
        <v>0</v>
      </c>
      <c r="M306" s="57">
        <v>1000</v>
      </c>
      <c r="N306" s="57">
        <v>2930.5</v>
      </c>
      <c r="O306" s="54">
        <f t="shared" si="9"/>
        <v>3930.5</v>
      </c>
      <c r="P306" s="60">
        <v>2017</v>
      </c>
      <c r="R306" s="299">
        <f>K306+L306+M306</f>
        <v>1000</v>
      </c>
    </row>
    <row r="307" spans="1:18" ht="51" customHeight="1">
      <c r="A307" s="14" t="s">
        <v>89</v>
      </c>
      <c r="B307" s="14">
        <v>1</v>
      </c>
      <c r="C307" s="14" t="s">
        <v>114</v>
      </c>
      <c r="D307" s="14" t="s">
        <v>96</v>
      </c>
      <c r="E307" s="14" t="s">
        <v>119</v>
      </c>
      <c r="F307" s="14" t="s">
        <v>114</v>
      </c>
      <c r="G307" s="14">
        <v>2</v>
      </c>
      <c r="H307" s="14"/>
      <c r="I307" s="30" t="s">
        <v>343</v>
      </c>
      <c r="J307" s="14" t="s">
        <v>154</v>
      </c>
      <c r="K307" s="200">
        <v>0</v>
      </c>
      <c r="L307" s="40">
        <v>0</v>
      </c>
      <c r="M307" s="40">
        <v>4</v>
      </c>
      <c r="N307" s="40">
        <v>11</v>
      </c>
      <c r="O307" s="40">
        <f t="shared" si="9"/>
        <v>15</v>
      </c>
      <c r="P307" s="14">
        <v>2017</v>
      </c>
      <c r="R307" s="299"/>
    </row>
    <row r="308" spans="1:18" ht="23.25" customHeight="1">
      <c r="A308" s="51" t="s">
        <v>89</v>
      </c>
      <c r="B308" s="51">
        <v>1</v>
      </c>
      <c r="C308" s="51" t="s">
        <v>114</v>
      </c>
      <c r="D308" s="51" t="s">
        <v>96</v>
      </c>
      <c r="E308" s="51" t="s">
        <v>119</v>
      </c>
      <c r="F308" s="51" t="s">
        <v>114</v>
      </c>
      <c r="G308" s="51">
        <v>3</v>
      </c>
      <c r="H308" s="51">
        <v>3</v>
      </c>
      <c r="I308" s="69" t="s">
        <v>344</v>
      </c>
      <c r="J308" s="60" t="s">
        <v>92</v>
      </c>
      <c r="K308" s="246">
        <v>405.1</v>
      </c>
      <c r="L308" s="57">
        <v>200</v>
      </c>
      <c r="M308" s="57">
        <v>2700</v>
      </c>
      <c r="N308" s="57">
        <v>7650</v>
      </c>
      <c r="O308" s="54">
        <f t="shared" si="9"/>
        <v>10955.1</v>
      </c>
      <c r="P308" s="60">
        <v>2017</v>
      </c>
      <c r="R308" s="299">
        <f>K308+L308+M308</f>
        <v>3305.1</v>
      </c>
    </row>
    <row r="309" spans="1:18" ht="39" customHeight="1">
      <c r="A309" s="14" t="s">
        <v>89</v>
      </c>
      <c r="B309" s="14">
        <v>1</v>
      </c>
      <c r="C309" s="14" t="s">
        <v>114</v>
      </c>
      <c r="D309" s="14" t="s">
        <v>96</v>
      </c>
      <c r="E309" s="14" t="s">
        <v>119</v>
      </c>
      <c r="F309" s="14" t="s">
        <v>114</v>
      </c>
      <c r="G309" s="14">
        <v>3</v>
      </c>
      <c r="H309" s="14"/>
      <c r="I309" s="30" t="s">
        <v>345</v>
      </c>
      <c r="J309" s="14" t="s">
        <v>154</v>
      </c>
      <c r="K309" s="213">
        <v>2</v>
      </c>
      <c r="L309" s="88">
        <v>1</v>
      </c>
      <c r="M309" s="88">
        <v>7</v>
      </c>
      <c r="N309" s="88">
        <v>20</v>
      </c>
      <c r="O309" s="88">
        <f t="shared" si="9"/>
        <v>30</v>
      </c>
      <c r="P309" s="14">
        <v>2017</v>
      </c>
      <c r="R309" s="299"/>
    </row>
    <row r="310" spans="1:18" ht="20.25" customHeight="1">
      <c r="A310" s="51" t="s">
        <v>89</v>
      </c>
      <c r="B310" s="51">
        <v>1</v>
      </c>
      <c r="C310" s="51" t="s">
        <v>114</v>
      </c>
      <c r="D310" s="51" t="s">
        <v>96</v>
      </c>
      <c r="E310" s="51" t="s">
        <v>119</v>
      </c>
      <c r="F310" s="51" t="s">
        <v>114</v>
      </c>
      <c r="G310" s="51">
        <v>4</v>
      </c>
      <c r="H310" s="51">
        <v>3</v>
      </c>
      <c r="I310" s="69" t="s">
        <v>346</v>
      </c>
      <c r="J310" s="60" t="s">
        <v>92</v>
      </c>
      <c r="K310" s="203">
        <v>0</v>
      </c>
      <c r="L310" s="57">
        <v>0</v>
      </c>
      <c r="M310" s="57">
        <v>2500</v>
      </c>
      <c r="N310" s="57">
        <v>6995.5</v>
      </c>
      <c r="O310" s="54">
        <f t="shared" si="9"/>
        <v>9495.5</v>
      </c>
      <c r="P310" s="60">
        <v>2017</v>
      </c>
      <c r="R310" s="299">
        <f>K310+L310+M310</f>
        <v>2500</v>
      </c>
    </row>
    <row r="311" spans="1:18" ht="39.75" customHeight="1">
      <c r="A311" s="14" t="s">
        <v>89</v>
      </c>
      <c r="B311" s="14">
        <v>1</v>
      </c>
      <c r="C311" s="14" t="s">
        <v>114</v>
      </c>
      <c r="D311" s="14" t="s">
        <v>96</v>
      </c>
      <c r="E311" s="14" t="s">
        <v>119</v>
      </c>
      <c r="F311" s="14" t="s">
        <v>114</v>
      </c>
      <c r="G311" s="14">
        <v>4</v>
      </c>
      <c r="H311" s="14"/>
      <c r="I311" s="30" t="s">
        <v>347</v>
      </c>
      <c r="J311" s="14" t="s">
        <v>154</v>
      </c>
      <c r="K311" s="200">
        <v>0</v>
      </c>
      <c r="L311" s="40">
        <v>0</v>
      </c>
      <c r="M311" s="40">
        <v>9</v>
      </c>
      <c r="N311" s="40">
        <v>24</v>
      </c>
      <c r="O311" s="40">
        <f t="shared" si="9"/>
        <v>33</v>
      </c>
      <c r="P311" s="14">
        <v>2017</v>
      </c>
      <c r="R311" s="299"/>
    </row>
    <row r="312" spans="1:18" ht="24" customHeight="1">
      <c r="A312" s="50" t="s">
        <v>89</v>
      </c>
      <c r="B312" s="50">
        <v>1</v>
      </c>
      <c r="C312" s="50" t="s">
        <v>114</v>
      </c>
      <c r="D312" s="50" t="s">
        <v>96</v>
      </c>
      <c r="E312" s="50" t="s">
        <v>119</v>
      </c>
      <c r="F312" s="50" t="s">
        <v>114</v>
      </c>
      <c r="G312" s="50" t="s">
        <v>128</v>
      </c>
      <c r="H312" s="51">
        <v>3</v>
      </c>
      <c r="I312" s="55" t="s">
        <v>348</v>
      </c>
      <c r="J312" s="51" t="s">
        <v>92</v>
      </c>
      <c r="K312" s="246">
        <v>400</v>
      </c>
      <c r="L312" s="290">
        <v>977.2</v>
      </c>
      <c r="M312" s="54">
        <v>2300</v>
      </c>
      <c r="N312" s="54">
        <v>10595.5</v>
      </c>
      <c r="O312" s="53">
        <f t="shared" si="9"/>
        <v>14272.7</v>
      </c>
      <c r="P312" s="50">
        <v>2017</v>
      </c>
      <c r="R312" s="299">
        <f>K312+L312+M312</f>
        <v>3677.2</v>
      </c>
    </row>
    <row r="313" spans="1:18" ht="38.25">
      <c r="A313" s="14" t="s">
        <v>89</v>
      </c>
      <c r="B313" s="14">
        <v>1</v>
      </c>
      <c r="C313" s="14">
        <v>2</v>
      </c>
      <c r="D313" s="14">
        <v>1</v>
      </c>
      <c r="E313" s="14">
        <v>3</v>
      </c>
      <c r="F313" s="14">
        <v>2</v>
      </c>
      <c r="G313" s="14">
        <v>5</v>
      </c>
      <c r="H313" s="14"/>
      <c r="I313" s="30" t="s">
        <v>349</v>
      </c>
      <c r="J313" s="14" t="s">
        <v>154</v>
      </c>
      <c r="K313" s="200">
        <v>2</v>
      </c>
      <c r="L313" s="40">
        <v>4</v>
      </c>
      <c r="M313" s="40">
        <v>13</v>
      </c>
      <c r="N313" s="40">
        <v>26</v>
      </c>
      <c r="O313" s="40">
        <f t="shared" si="9"/>
        <v>45</v>
      </c>
      <c r="P313" s="14">
        <v>2017</v>
      </c>
      <c r="R313" s="299"/>
    </row>
    <row r="314" spans="1:18" ht="25.5">
      <c r="A314" s="50" t="s">
        <v>89</v>
      </c>
      <c r="B314" s="50">
        <v>1</v>
      </c>
      <c r="C314" s="50" t="s">
        <v>114</v>
      </c>
      <c r="D314" s="50" t="s">
        <v>96</v>
      </c>
      <c r="E314" s="50" t="s">
        <v>119</v>
      </c>
      <c r="F314" s="50" t="s">
        <v>114</v>
      </c>
      <c r="G314" s="50" t="s">
        <v>127</v>
      </c>
      <c r="H314" s="51">
        <v>3</v>
      </c>
      <c r="I314" s="52" t="s">
        <v>350</v>
      </c>
      <c r="J314" s="50" t="s">
        <v>92</v>
      </c>
      <c r="K314" s="246">
        <v>717</v>
      </c>
      <c r="L314" s="53">
        <v>200</v>
      </c>
      <c r="M314" s="53">
        <v>3000</v>
      </c>
      <c r="N314" s="54">
        <v>4512.5</v>
      </c>
      <c r="O314" s="53">
        <f t="shared" si="9"/>
        <v>8429.5</v>
      </c>
      <c r="P314" s="50">
        <v>2017</v>
      </c>
      <c r="R314" s="299">
        <f>K314+L314+M314</f>
        <v>3917</v>
      </c>
    </row>
    <row r="315" spans="1:18" ht="51">
      <c r="A315" s="108" t="s">
        <v>89</v>
      </c>
      <c r="B315" s="108">
        <v>1</v>
      </c>
      <c r="C315" s="108">
        <v>2</v>
      </c>
      <c r="D315" s="108">
        <v>1</v>
      </c>
      <c r="E315" s="108">
        <v>3</v>
      </c>
      <c r="F315" s="108">
        <v>2</v>
      </c>
      <c r="G315" s="108">
        <v>6</v>
      </c>
      <c r="H315" s="108"/>
      <c r="I315" s="109" t="s">
        <v>351</v>
      </c>
      <c r="J315" s="108" t="s">
        <v>154</v>
      </c>
      <c r="K315" s="223">
        <v>2</v>
      </c>
      <c r="L315" s="110">
        <v>1</v>
      </c>
      <c r="M315" s="110">
        <v>14</v>
      </c>
      <c r="N315" s="110">
        <v>14</v>
      </c>
      <c r="O315" s="40">
        <f t="shared" si="9"/>
        <v>31</v>
      </c>
      <c r="P315" s="121">
        <v>2017</v>
      </c>
      <c r="R315" s="299"/>
    </row>
    <row r="316" spans="1:18" ht="38.25">
      <c r="A316" s="14" t="s">
        <v>89</v>
      </c>
      <c r="B316" s="14">
        <v>1</v>
      </c>
      <c r="C316" s="14">
        <v>2</v>
      </c>
      <c r="D316" s="14">
        <v>1</v>
      </c>
      <c r="E316" s="14">
        <v>3</v>
      </c>
      <c r="F316" s="14">
        <v>2</v>
      </c>
      <c r="G316" s="14">
        <v>6</v>
      </c>
      <c r="H316" s="14"/>
      <c r="I316" s="30" t="s">
        <v>352</v>
      </c>
      <c r="J316" s="14" t="s">
        <v>154</v>
      </c>
      <c r="K316" s="224">
        <v>1</v>
      </c>
      <c r="L316" s="40">
        <v>0</v>
      </c>
      <c r="M316" s="40">
        <v>3</v>
      </c>
      <c r="N316" s="40">
        <v>1</v>
      </c>
      <c r="O316" s="40">
        <f t="shared" si="9"/>
        <v>5</v>
      </c>
      <c r="P316" s="14">
        <v>2017</v>
      </c>
      <c r="R316" s="299"/>
    </row>
    <row r="317" spans="1:18" ht="63.75">
      <c r="A317" s="50" t="s">
        <v>89</v>
      </c>
      <c r="B317" s="50">
        <v>1</v>
      </c>
      <c r="C317" s="50" t="s">
        <v>114</v>
      </c>
      <c r="D317" s="50" t="s">
        <v>96</v>
      </c>
      <c r="E317" s="50" t="s">
        <v>119</v>
      </c>
      <c r="F317" s="50" t="s">
        <v>114</v>
      </c>
      <c r="G317" s="50" t="s">
        <v>125</v>
      </c>
      <c r="H317" s="51">
        <v>3</v>
      </c>
      <c r="I317" s="274" t="s">
        <v>460</v>
      </c>
      <c r="J317" s="51" t="s">
        <v>92</v>
      </c>
      <c r="K317" s="246">
        <v>120</v>
      </c>
      <c r="L317" s="54">
        <v>130</v>
      </c>
      <c r="M317" s="54">
        <v>625</v>
      </c>
      <c r="N317" s="54">
        <v>1569.5</v>
      </c>
      <c r="O317" s="53">
        <f t="shared" si="9"/>
        <v>2444.5</v>
      </c>
      <c r="P317" s="50">
        <v>2017</v>
      </c>
      <c r="R317" s="299">
        <f>K317+L317+M317</f>
        <v>875</v>
      </c>
    </row>
    <row r="318" spans="1:18" ht="38.25">
      <c r="A318" s="14" t="s">
        <v>89</v>
      </c>
      <c r="B318" s="14">
        <v>1</v>
      </c>
      <c r="C318" s="14">
        <v>2</v>
      </c>
      <c r="D318" s="14">
        <v>1</v>
      </c>
      <c r="E318" s="14">
        <v>3</v>
      </c>
      <c r="F318" s="14">
        <v>2</v>
      </c>
      <c r="G318" s="14">
        <v>7</v>
      </c>
      <c r="H318" s="14"/>
      <c r="I318" s="30" t="s">
        <v>353</v>
      </c>
      <c r="J318" s="14" t="s">
        <v>154</v>
      </c>
      <c r="K318" s="200">
        <v>8</v>
      </c>
      <c r="L318" s="40">
        <v>5</v>
      </c>
      <c r="M318" s="40">
        <v>20</v>
      </c>
      <c r="N318" s="40">
        <v>15</v>
      </c>
      <c r="O318" s="40">
        <f t="shared" si="9"/>
        <v>48</v>
      </c>
      <c r="P318" s="14">
        <v>2017</v>
      </c>
      <c r="R318" s="299"/>
    </row>
    <row r="319" spans="1:18" ht="38.25">
      <c r="A319" s="14" t="s">
        <v>89</v>
      </c>
      <c r="B319" s="14">
        <v>1</v>
      </c>
      <c r="C319" s="14">
        <v>2</v>
      </c>
      <c r="D319" s="14">
        <v>1</v>
      </c>
      <c r="E319" s="14">
        <v>3</v>
      </c>
      <c r="F319" s="14">
        <v>2</v>
      </c>
      <c r="G319" s="14">
        <v>7</v>
      </c>
      <c r="H319" s="14"/>
      <c r="I319" s="30" t="s">
        <v>354</v>
      </c>
      <c r="J319" s="14" t="s">
        <v>154</v>
      </c>
      <c r="K319" s="200">
        <v>6</v>
      </c>
      <c r="L319" s="40">
        <v>5</v>
      </c>
      <c r="M319" s="40">
        <v>20</v>
      </c>
      <c r="N319" s="40">
        <v>15</v>
      </c>
      <c r="O319" s="40">
        <f t="shared" si="9"/>
        <v>46</v>
      </c>
      <c r="P319" s="14">
        <v>2017</v>
      </c>
      <c r="R319" s="299"/>
    </row>
    <row r="320" spans="1:18" ht="63.75">
      <c r="A320" s="77" t="s">
        <v>89</v>
      </c>
      <c r="B320" s="77">
        <v>1</v>
      </c>
      <c r="C320" s="77">
        <v>2</v>
      </c>
      <c r="D320" s="77">
        <v>1</v>
      </c>
      <c r="E320" s="77">
        <v>3</v>
      </c>
      <c r="F320" s="77">
        <v>2</v>
      </c>
      <c r="G320" s="77">
        <v>9</v>
      </c>
      <c r="H320" s="77"/>
      <c r="I320" s="78" t="s">
        <v>355</v>
      </c>
      <c r="J320" s="77" t="s">
        <v>111</v>
      </c>
      <c r="K320" s="209" t="s">
        <v>245</v>
      </c>
      <c r="L320" s="79" t="s">
        <v>112</v>
      </c>
      <c r="M320" s="79" t="s">
        <v>112</v>
      </c>
      <c r="N320" s="79" t="s">
        <v>112</v>
      </c>
      <c r="O320" s="79" t="s">
        <v>112</v>
      </c>
      <c r="P320" s="77">
        <v>2017</v>
      </c>
      <c r="R320" s="299"/>
    </row>
    <row r="321" spans="1:18" ht="25.5">
      <c r="A321" s="80" t="s">
        <v>89</v>
      </c>
      <c r="B321" s="80">
        <v>1</v>
      </c>
      <c r="C321" s="80">
        <v>2</v>
      </c>
      <c r="D321" s="80">
        <v>1</v>
      </c>
      <c r="E321" s="80">
        <v>3</v>
      </c>
      <c r="F321" s="80">
        <v>2</v>
      </c>
      <c r="G321" s="80">
        <v>9</v>
      </c>
      <c r="H321" s="80"/>
      <c r="I321" s="76" t="s">
        <v>275</v>
      </c>
      <c r="J321" s="80" t="s">
        <v>154</v>
      </c>
      <c r="K321" s="210">
        <v>0</v>
      </c>
      <c r="L321" s="81">
        <v>1</v>
      </c>
      <c r="M321" s="81">
        <v>1</v>
      </c>
      <c r="N321" s="81">
        <v>1</v>
      </c>
      <c r="O321" s="81">
        <v>3</v>
      </c>
      <c r="P321" s="80">
        <v>2017</v>
      </c>
      <c r="R321" s="299"/>
    </row>
    <row r="322" spans="1:64" ht="36" customHeight="1">
      <c r="A322" s="50" t="s">
        <v>89</v>
      </c>
      <c r="B322" s="50">
        <v>1</v>
      </c>
      <c r="C322" s="50" t="s">
        <v>114</v>
      </c>
      <c r="D322" s="50">
        <v>7</v>
      </c>
      <c r="E322" s="50">
        <v>1</v>
      </c>
      <c r="F322" s="50">
        <v>4</v>
      </c>
      <c r="G322" s="50">
        <v>0</v>
      </c>
      <c r="H322" s="50">
        <v>2</v>
      </c>
      <c r="I322" s="61" t="s">
        <v>140</v>
      </c>
      <c r="J322" s="50" t="s">
        <v>92</v>
      </c>
      <c r="K322" s="246">
        <v>1997.6</v>
      </c>
      <c r="L322" s="53">
        <v>0</v>
      </c>
      <c r="M322" s="53">
        <v>0</v>
      </c>
      <c r="N322" s="53">
        <v>0</v>
      </c>
      <c r="O322" s="53">
        <f t="shared" si="9"/>
        <v>1997.6</v>
      </c>
      <c r="P322" s="65">
        <v>2014</v>
      </c>
      <c r="R322" s="299">
        <f>K322+L322+M322</f>
        <v>1997.6</v>
      </c>
      <c r="BK322" s="3"/>
      <c r="BL322" s="3"/>
    </row>
    <row r="323" spans="1:64" ht="38.25">
      <c r="A323" s="14" t="s">
        <v>89</v>
      </c>
      <c r="B323" s="14">
        <v>1</v>
      </c>
      <c r="C323" s="14" t="s">
        <v>114</v>
      </c>
      <c r="D323" s="14">
        <v>7</v>
      </c>
      <c r="E323" s="14">
        <v>1</v>
      </c>
      <c r="F323" s="14">
        <v>4</v>
      </c>
      <c r="G323" s="14">
        <v>0</v>
      </c>
      <c r="H323" s="14"/>
      <c r="I323" s="30" t="s">
        <v>356</v>
      </c>
      <c r="J323" s="14" t="s">
        <v>92</v>
      </c>
      <c r="K323" s="193">
        <f>K322</f>
        <v>1997.6</v>
      </c>
      <c r="L323" s="28">
        <f>L322</f>
        <v>0</v>
      </c>
      <c r="M323" s="28">
        <f>M322</f>
        <v>0</v>
      </c>
      <c r="N323" s="28">
        <f>N322</f>
        <v>0</v>
      </c>
      <c r="O323" s="28">
        <f>O322</f>
        <v>1997.6</v>
      </c>
      <c r="P323" s="40">
        <v>2014</v>
      </c>
      <c r="R323" s="299"/>
      <c r="BK323" s="3"/>
      <c r="BL323" s="3"/>
    </row>
    <row r="324" spans="1:64" ht="30.75" customHeight="1">
      <c r="A324" s="50" t="s">
        <v>89</v>
      </c>
      <c r="B324" s="50">
        <v>1</v>
      </c>
      <c r="C324" s="50" t="s">
        <v>114</v>
      </c>
      <c r="D324" s="50">
        <v>7</v>
      </c>
      <c r="E324" s="50">
        <v>1</v>
      </c>
      <c r="F324" s="50">
        <v>4</v>
      </c>
      <c r="G324" s="50">
        <v>0</v>
      </c>
      <c r="H324" s="50">
        <v>2</v>
      </c>
      <c r="I324" s="61" t="s">
        <v>140</v>
      </c>
      <c r="J324" s="50" t="s">
        <v>92</v>
      </c>
      <c r="K324" s="246">
        <v>307</v>
      </c>
      <c r="L324" s="53">
        <v>0</v>
      </c>
      <c r="M324" s="53">
        <v>0</v>
      </c>
      <c r="N324" s="53">
        <v>0</v>
      </c>
      <c r="O324" s="53">
        <f>K324+L324+M324+N324</f>
        <v>307</v>
      </c>
      <c r="P324" s="65">
        <v>2014</v>
      </c>
      <c r="R324" s="299">
        <f>K324+L324+M324</f>
        <v>307</v>
      </c>
      <c r="BK324" s="3"/>
      <c r="BL324" s="3"/>
    </row>
    <row r="325" spans="1:64" ht="38.25">
      <c r="A325" s="14" t="s">
        <v>89</v>
      </c>
      <c r="B325" s="14">
        <v>1</v>
      </c>
      <c r="C325" s="14" t="s">
        <v>114</v>
      </c>
      <c r="D325" s="14">
        <v>7</v>
      </c>
      <c r="E325" s="14">
        <v>1</v>
      </c>
      <c r="F325" s="14">
        <v>4</v>
      </c>
      <c r="G325" s="14">
        <v>0</v>
      </c>
      <c r="H325" s="14"/>
      <c r="I325" s="30" t="s">
        <v>356</v>
      </c>
      <c r="J325" s="14" t="s">
        <v>92</v>
      </c>
      <c r="K325" s="193">
        <f>K324</f>
        <v>307</v>
      </c>
      <c r="L325" s="28">
        <f>L324</f>
        <v>0</v>
      </c>
      <c r="M325" s="28">
        <f>M324</f>
        <v>0</v>
      </c>
      <c r="N325" s="28">
        <f>N324</f>
        <v>0</v>
      </c>
      <c r="O325" s="28">
        <f>O324</f>
        <v>307</v>
      </c>
      <c r="P325" s="40">
        <v>2014</v>
      </c>
      <c r="R325" s="299"/>
      <c r="BK325" s="3"/>
      <c r="BL325" s="3"/>
    </row>
    <row r="326" spans="1:64" ht="78.75" customHeight="1">
      <c r="A326" s="51" t="s">
        <v>89</v>
      </c>
      <c r="B326" s="51">
        <v>1</v>
      </c>
      <c r="C326" s="51" t="s">
        <v>114</v>
      </c>
      <c r="D326" s="51">
        <v>7</v>
      </c>
      <c r="E326" s="51">
        <v>8</v>
      </c>
      <c r="F326" s="51">
        <v>0</v>
      </c>
      <c r="G326" s="51">
        <v>4</v>
      </c>
      <c r="H326" s="51">
        <v>2</v>
      </c>
      <c r="I326" s="69" t="s">
        <v>357</v>
      </c>
      <c r="J326" s="51" t="s">
        <v>92</v>
      </c>
      <c r="K326" s="246">
        <v>700</v>
      </c>
      <c r="L326" s="54">
        <v>0</v>
      </c>
      <c r="M326" s="54">
        <v>0</v>
      </c>
      <c r="N326" s="54">
        <v>0</v>
      </c>
      <c r="O326" s="54">
        <f t="shared" si="9"/>
        <v>700</v>
      </c>
      <c r="P326" s="186">
        <v>2014</v>
      </c>
      <c r="R326" s="299">
        <f>K326+L326+M326</f>
        <v>700</v>
      </c>
      <c r="BK326" s="3"/>
      <c r="BL326" s="3"/>
    </row>
    <row r="327" spans="1:64" ht="83.25" customHeight="1">
      <c r="A327" s="14" t="s">
        <v>89</v>
      </c>
      <c r="B327" s="14">
        <v>1</v>
      </c>
      <c r="C327" s="14" t="s">
        <v>114</v>
      </c>
      <c r="D327" s="14">
        <v>7</v>
      </c>
      <c r="E327" s="14">
        <v>8</v>
      </c>
      <c r="F327" s="14">
        <v>0</v>
      </c>
      <c r="G327" s="14">
        <v>4</v>
      </c>
      <c r="H327" s="14"/>
      <c r="I327" s="181" t="s">
        <v>358</v>
      </c>
      <c r="J327" s="14" t="s">
        <v>92</v>
      </c>
      <c r="K327" s="193">
        <f>K326</f>
        <v>700</v>
      </c>
      <c r="L327" s="28">
        <f>L326</f>
        <v>0</v>
      </c>
      <c r="M327" s="28">
        <f>M326</f>
        <v>0</v>
      </c>
      <c r="N327" s="28">
        <f>N326</f>
        <v>0</v>
      </c>
      <c r="O327" s="28">
        <f>O326</f>
        <v>700</v>
      </c>
      <c r="P327" s="40">
        <v>2014</v>
      </c>
      <c r="R327" s="299"/>
      <c r="BK327" s="3"/>
      <c r="BL327" s="3"/>
    </row>
    <row r="328" spans="1:62" s="21" customFormat="1" ht="30.75" customHeight="1">
      <c r="A328" s="264" t="s">
        <v>89</v>
      </c>
      <c r="B328" s="264">
        <v>1</v>
      </c>
      <c r="C328" s="264" t="s">
        <v>119</v>
      </c>
      <c r="D328" s="264" t="s">
        <v>90</v>
      </c>
      <c r="E328" s="264" t="s">
        <v>90</v>
      </c>
      <c r="F328" s="264" t="s">
        <v>90</v>
      </c>
      <c r="G328" s="264" t="s">
        <v>90</v>
      </c>
      <c r="H328" s="264"/>
      <c r="I328" s="265" t="s">
        <v>359</v>
      </c>
      <c r="J328" s="264" t="s">
        <v>92</v>
      </c>
      <c r="K328" s="266">
        <f>K329+K330</f>
        <v>73708</v>
      </c>
      <c r="L328" s="267">
        <f>L329+L330</f>
        <v>81544.6</v>
      </c>
      <c r="M328" s="267">
        <f>M329+M330</f>
        <v>130781.6</v>
      </c>
      <c r="N328" s="267">
        <f>N329+N330</f>
        <v>139413.4</v>
      </c>
      <c r="O328" s="269">
        <f>K328+L328+M328+N328</f>
        <v>425447.6</v>
      </c>
      <c r="P328" s="264">
        <v>2017</v>
      </c>
      <c r="Q328" s="20"/>
      <c r="R328" s="299">
        <f aca="true" t="shared" si="10" ref="R328:R333">K328+L328+M328</f>
        <v>286034.2</v>
      </c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</row>
    <row r="329" spans="1:18" ht="15.75" customHeight="1">
      <c r="A329" s="13" t="s">
        <v>84</v>
      </c>
      <c r="B329" s="13" t="s">
        <v>84</v>
      </c>
      <c r="C329" s="13" t="s">
        <v>84</v>
      </c>
      <c r="D329" s="13" t="s">
        <v>84</v>
      </c>
      <c r="E329" s="13" t="s">
        <v>84</v>
      </c>
      <c r="F329" s="13" t="s">
        <v>84</v>
      </c>
      <c r="G329" s="13" t="s">
        <v>84</v>
      </c>
      <c r="H329" s="13">
        <v>3</v>
      </c>
      <c r="I329" s="39" t="s">
        <v>93</v>
      </c>
      <c r="J329" s="14" t="s">
        <v>92</v>
      </c>
      <c r="K329" s="193">
        <f>K332+K343+K360+K384+K398</f>
        <v>73708</v>
      </c>
      <c r="L329" s="28">
        <f>L332+L343+L360+L384+L398</f>
        <v>81544.6</v>
      </c>
      <c r="M329" s="28">
        <f>M332+M343+M360+M384+M398</f>
        <v>130781.6</v>
      </c>
      <c r="N329" s="28">
        <f>N332+N343+N360+N384+N398</f>
        <v>139413.4</v>
      </c>
      <c r="O329" s="28">
        <f>O332+O343+O360+O384+O398</f>
        <v>425447.6</v>
      </c>
      <c r="P329" s="40">
        <v>2017</v>
      </c>
      <c r="R329" s="299">
        <f t="shared" si="10"/>
        <v>286034.2</v>
      </c>
    </row>
    <row r="330" spans="1:18" ht="19.5" customHeight="1">
      <c r="A330" s="13" t="s">
        <v>84</v>
      </c>
      <c r="B330" s="13" t="s">
        <v>84</v>
      </c>
      <c r="C330" s="13" t="s">
        <v>84</v>
      </c>
      <c r="D330" s="13" t="s">
        <v>84</v>
      </c>
      <c r="E330" s="13" t="s">
        <v>84</v>
      </c>
      <c r="F330" s="13" t="s">
        <v>84</v>
      </c>
      <c r="G330" s="13" t="s">
        <v>84</v>
      </c>
      <c r="H330" s="13">
        <v>2</v>
      </c>
      <c r="I330" s="39" t="s">
        <v>94</v>
      </c>
      <c r="J330" s="14" t="s">
        <v>92</v>
      </c>
      <c r="K330" s="193">
        <f>K361+K385+K399</f>
        <v>0</v>
      </c>
      <c r="L330" s="28">
        <f>L361+L385+L399</f>
        <v>0</v>
      </c>
      <c r="M330" s="28">
        <f>M361+M385+M399</f>
        <v>0</v>
      </c>
      <c r="N330" s="28">
        <f>N361+N385+N399</f>
        <v>0</v>
      </c>
      <c r="O330" s="28">
        <f>O361+O385+O399</f>
        <v>0</v>
      </c>
      <c r="P330" s="14" t="s">
        <v>84</v>
      </c>
      <c r="R330" s="299">
        <f t="shared" si="10"/>
        <v>0</v>
      </c>
    </row>
    <row r="331" spans="1:62" s="21" customFormat="1" ht="51">
      <c r="A331" s="248" t="s">
        <v>89</v>
      </c>
      <c r="B331" s="248">
        <v>1</v>
      </c>
      <c r="C331" s="248" t="s">
        <v>119</v>
      </c>
      <c r="D331" s="248" t="s">
        <v>96</v>
      </c>
      <c r="E331" s="248" t="s">
        <v>96</v>
      </c>
      <c r="F331" s="248" t="s">
        <v>90</v>
      </c>
      <c r="G331" s="248" t="s">
        <v>90</v>
      </c>
      <c r="H331" s="248"/>
      <c r="I331" s="247" t="s">
        <v>360</v>
      </c>
      <c r="J331" s="248" t="s">
        <v>92</v>
      </c>
      <c r="K331" s="257">
        <f>K332+K333</f>
        <v>65151.3</v>
      </c>
      <c r="L331" s="251">
        <f>L332+L333</f>
        <v>69235.6</v>
      </c>
      <c r="M331" s="251">
        <f>M332+M333</f>
        <v>85561.1</v>
      </c>
      <c r="N331" s="251">
        <f>N332+N333</f>
        <v>91656.9</v>
      </c>
      <c r="O331" s="251">
        <f>O332+O333</f>
        <v>311604.9</v>
      </c>
      <c r="P331" s="248">
        <v>2017</v>
      </c>
      <c r="Q331" s="20"/>
      <c r="R331" s="299">
        <f t="shared" si="10"/>
        <v>219948</v>
      </c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</row>
    <row r="332" spans="1:18" ht="15.75">
      <c r="A332" s="249"/>
      <c r="B332" s="249"/>
      <c r="C332" s="249"/>
      <c r="D332" s="249"/>
      <c r="E332" s="249"/>
      <c r="F332" s="249"/>
      <c r="G332" s="249"/>
      <c r="H332" s="249">
        <v>3</v>
      </c>
      <c r="I332" s="253" t="s">
        <v>93</v>
      </c>
      <c r="J332" s="254" t="s">
        <v>92</v>
      </c>
      <c r="K332" s="255">
        <f>K338+K340</f>
        <v>65151.3</v>
      </c>
      <c r="L332" s="256">
        <f>L338+L340</f>
        <v>69235.6</v>
      </c>
      <c r="M332" s="256">
        <f>M338+M340</f>
        <v>85561.1</v>
      </c>
      <c r="N332" s="256">
        <f>N338+N340</f>
        <v>91656.9</v>
      </c>
      <c r="O332" s="256">
        <f>O338+O340</f>
        <v>311604.9</v>
      </c>
      <c r="P332" s="254">
        <v>2017</v>
      </c>
      <c r="R332" s="299">
        <f t="shared" si="10"/>
        <v>219948</v>
      </c>
    </row>
    <row r="333" spans="1:18" ht="15.75">
      <c r="A333" s="249"/>
      <c r="B333" s="249"/>
      <c r="C333" s="249"/>
      <c r="D333" s="249"/>
      <c r="E333" s="249"/>
      <c r="F333" s="249"/>
      <c r="G333" s="249"/>
      <c r="H333" s="249">
        <v>2</v>
      </c>
      <c r="I333" s="253" t="s">
        <v>94</v>
      </c>
      <c r="J333" s="254" t="s">
        <v>92</v>
      </c>
      <c r="K333" s="255">
        <v>0</v>
      </c>
      <c r="L333" s="256">
        <v>0</v>
      </c>
      <c r="M333" s="256">
        <v>0</v>
      </c>
      <c r="N333" s="260">
        <v>0</v>
      </c>
      <c r="O333" s="256">
        <f>K333+L333+M333</f>
        <v>0</v>
      </c>
      <c r="P333" s="254"/>
      <c r="R333" s="299">
        <f t="shared" si="10"/>
        <v>0</v>
      </c>
    </row>
    <row r="334" spans="1:18" ht="63.75">
      <c r="A334" s="14" t="s">
        <v>89</v>
      </c>
      <c r="B334" s="14">
        <v>1</v>
      </c>
      <c r="C334" s="14" t="s">
        <v>119</v>
      </c>
      <c r="D334" s="14" t="s">
        <v>96</v>
      </c>
      <c r="E334" s="14" t="s">
        <v>96</v>
      </c>
      <c r="F334" s="14" t="s">
        <v>90</v>
      </c>
      <c r="G334" s="14" t="s">
        <v>90</v>
      </c>
      <c r="H334" s="14"/>
      <c r="I334" s="30" t="s">
        <v>361</v>
      </c>
      <c r="J334" s="14" t="s">
        <v>99</v>
      </c>
      <c r="K334" s="192">
        <v>100</v>
      </c>
      <c r="L334" s="14">
        <v>100</v>
      </c>
      <c r="M334" s="14">
        <v>100</v>
      </c>
      <c r="N334" s="14">
        <v>100</v>
      </c>
      <c r="O334" s="14">
        <v>100</v>
      </c>
      <c r="P334" s="14">
        <v>2017</v>
      </c>
      <c r="R334" s="299"/>
    </row>
    <row r="335" spans="1:62" s="144" customFormat="1" ht="62.25" customHeight="1">
      <c r="A335" s="80" t="s">
        <v>89</v>
      </c>
      <c r="B335" s="80">
        <v>1</v>
      </c>
      <c r="C335" s="80" t="s">
        <v>119</v>
      </c>
      <c r="D335" s="80" t="s">
        <v>96</v>
      </c>
      <c r="E335" s="80" t="s">
        <v>96</v>
      </c>
      <c r="F335" s="80" t="s">
        <v>90</v>
      </c>
      <c r="G335" s="80" t="s">
        <v>90</v>
      </c>
      <c r="H335" s="80"/>
      <c r="I335" s="76" t="s">
        <v>362</v>
      </c>
      <c r="J335" s="80" t="s">
        <v>99</v>
      </c>
      <c r="K335" s="225">
        <v>97.1</v>
      </c>
      <c r="L335" s="80">
        <v>97.9</v>
      </c>
      <c r="M335" s="142">
        <v>99</v>
      </c>
      <c r="N335" s="80">
        <v>100</v>
      </c>
      <c r="O335" s="80">
        <v>100</v>
      </c>
      <c r="P335" s="80">
        <v>2017</v>
      </c>
      <c r="Q335" s="143"/>
      <c r="R335" s="299"/>
      <c r="S335" s="143"/>
      <c r="T335" s="143"/>
      <c r="U335" s="143"/>
      <c r="V335" s="143"/>
      <c r="W335" s="143"/>
      <c r="X335" s="143"/>
      <c r="Y335" s="143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43"/>
      <c r="AJ335" s="143"/>
      <c r="AK335" s="143"/>
      <c r="AL335" s="143"/>
      <c r="AM335" s="143"/>
      <c r="AN335" s="143"/>
      <c r="AO335" s="143"/>
      <c r="AP335" s="143"/>
      <c r="AQ335" s="143"/>
      <c r="AR335" s="143"/>
      <c r="AS335" s="143"/>
      <c r="AT335" s="143"/>
      <c r="AU335" s="143"/>
      <c r="AV335" s="143"/>
      <c r="AW335" s="143"/>
      <c r="AX335" s="143"/>
      <c r="AY335" s="143"/>
      <c r="AZ335" s="143"/>
      <c r="BA335" s="143"/>
      <c r="BB335" s="143"/>
      <c r="BC335" s="143"/>
      <c r="BD335" s="143"/>
      <c r="BE335" s="143"/>
      <c r="BF335" s="143"/>
      <c r="BG335" s="143"/>
      <c r="BH335" s="143"/>
      <c r="BI335" s="143"/>
      <c r="BJ335" s="143"/>
    </row>
    <row r="336" spans="1:18" ht="38.25">
      <c r="A336" s="50" t="s">
        <v>89</v>
      </c>
      <c r="B336" s="50">
        <v>1</v>
      </c>
      <c r="C336" s="59" t="s">
        <v>119</v>
      </c>
      <c r="D336" s="59" t="s">
        <v>96</v>
      </c>
      <c r="E336" s="59" t="s">
        <v>96</v>
      </c>
      <c r="F336" s="59" t="s">
        <v>90</v>
      </c>
      <c r="G336" s="59">
        <v>1</v>
      </c>
      <c r="H336" s="60"/>
      <c r="I336" s="145" t="s">
        <v>363</v>
      </c>
      <c r="J336" s="60" t="s">
        <v>111</v>
      </c>
      <c r="K336" s="226" t="s">
        <v>112</v>
      </c>
      <c r="L336" s="87" t="s">
        <v>112</v>
      </c>
      <c r="M336" s="87" t="s">
        <v>112</v>
      </c>
      <c r="N336" s="87" t="s">
        <v>112</v>
      </c>
      <c r="O336" s="87" t="s">
        <v>112</v>
      </c>
      <c r="P336" s="60">
        <v>2017</v>
      </c>
      <c r="R336" s="299"/>
    </row>
    <row r="337" spans="1:18" ht="38.25">
      <c r="A337" s="14" t="s">
        <v>89</v>
      </c>
      <c r="B337" s="14">
        <v>1</v>
      </c>
      <c r="C337" s="14" t="s">
        <v>119</v>
      </c>
      <c r="D337" s="14" t="s">
        <v>96</v>
      </c>
      <c r="E337" s="14" t="s">
        <v>96</v>
      </c>
      <c r="F337" s="14" t="s">
        <v>90</v>
      </c>
      <c r="G337" s="14">
        <v>1</v>
      </c>
      <c r="H337" s="14"/>
      <c r="I337" s="30" t="s">
        <v>364</v>
      </c>
      <c r="J337" s="14" t="s">
        <v>99</v>
      </c>
      <c r="K337" s="193">
        <v>100</v>
      </c>
      <c r="L337" s="28">
        <v>100</v>
      </c>
      <c r="M337" s="28">
        <v>100</v>
      </c>
      <c r="N337" s="28">
        <v>100</v>
      </c>
      <c r="O337" s="28">
        <v>100</v>
      </c>
      <c r="P337" s="14">
        <v>2017</v>
      </c>
      <c r="R337" s="299"/>
    </row>
    <row r="338" spans="1:18" ht="38.25">
      <c r="A338" s="50" t="s">
        <v>89</v>
      </c>
      <c r="B338" s="50">
        <v>1</v>
      </c>
      <c r="C338" s="50" t="s">
        <v>119</v>
      </c>
      <c r="D338" s="50" t="s">
        <v>96</v>
      </c>
      <c r="E338" s="50" t="s">
        <v>96</v>
      </c>
      <c r="F338" s="50" t="s">
        <v>90</v>
      </c>
      <c r="G338" s="50" t="s">
        <v>114</v>
      </c>
      <c r="H338" s="51">
        <v>3</v>
      </c>
      <c r="I338" s="288" t="s">
        <v>452</v>
      </c>
      <c r="J338" s="51" t="s">
        <v>92</v>
      </c>
      <c r="K338" s="199">
        <v>65151.3</v>
      </c>
      <c r="L338" s="54">
        <v>61039</v>
      </c>
      <c r="M338" s="54">
        <v>76331.7</v>
      </c>
      <c r="N338" s="54">
        <v>81899.4</v>
      </c>
      <c r="O338" s="54">
        <f>K338+L338+M338+N338</f>
        <v>284421.4</v>
      </c>
      <c r="P338" s="50">
        <v>2017</v>
      </c>
      <c r="R338" s="299">
        <f>K338+L338+M338</f>
        <v>202522</v>
      </c>
    </row>
    <row r="339" spans="1:18" ht="25.5">
      <c r="A339" s="14" t="s">
        <v>89</v>
      </c>
      <c r="B339" s="14">
        <v>1</v>
      </c>
      <c r="C339" s="14" t="s">
        <v>119</v>
      </c>
      <c r="D339" s="14" t="s">
        <v>96</v>
      </c>
      <c r="E339" s="14" t="s">
        <v>96</v>
      </c>
      <c r="F339" s="14" t="s">
        <v>90</v>
      </c>
      <c r="G339" s="14" t="s">
        <v>114</v>
      </c>
      <c r="H339" s="14"/>
      <c r="I339" s="30" t="s">
        <v>365</v>
      </c>
      <c r="J339" s="14" t="s">
        <v>366</v>
      </c>
      <c r="K339" s="192">
        <v>367686.9</v>
      </c>
      <c r="L339" s="14">
        <v>387730.8</v>
      </c>
      <c r="M339" s="14">
        <v>387730.8</v>
      </c>
      <c r="N339" s="14">
        <v>387730.8</v>
      </c>
      <c r="O339" s="28">
        <f>N339</f>
        <v>387730.8</v>
      </c>
      <c r="P339" s="14">
        <v>2017</v>
      </c>
      <c r="R339" s="299"/>
    </row>
    <row r="340" spans="1:18" ht="51">
      <c r="A340" s="50" t="s">
        <v>89</v>
      </c>
      <c r="B340" s="50">
        <v>1</v>
      </c>
      <c r="C340" s="50" t="s">
        <v>119</v>
      </c>
      <c r="D340" s="50" t="s">
        <v>96</v>
      </c>
      <c r="E340" s="50" t="s">
        <v>96</v>
      </c>
      <c r="F340" s="50" t="s">
        <v>90</v>
      </c>
      <c r="G340" s="50">
        <v>3</v>
      </c>
      <c r="H340" s="51">
        <v>3</v>
      </c>
      <c r="I340" s="52" t="s">
        <v>367</v>
      </c>
      <c r="J340" s="51" t="s">
        <v>92</v>
      </c>
      <c r="K340" s="199">
        <v>0</v>
      </c>
      <c r="L340" s="290">
        <v>8196.6</v>
      </c>
      <c r="M340" s="290">
        <v>9229.4</v>
      </c>
      <c r="N340" s="290">
        <v>9757.5</v>
      </c>
      <c r="O340" s="54">
        <f>K340+L340+M340+N340</f>
        <v>27183.5</v>
      </c>
      <c r="P340" s="50">
        <v>2017</v>
      </c>
      <c r="R340" s="299">
        <f>K340+L340+M340</f>
        <v>17426</v>
      </c>
    </row>
    <row r="341" spans="1:18" ht="92.25" customHeight="1">
      <c r="A341" s="14" t="s">
        <v>89</v>
      </c>
      <c r="B341" s="14">
        <v>1</v>
      </c>
      <c r="C341" s="14" t="s">
        <v>119</v>
      </c>
      <c r="D341" s="14" t="s">
        <v>96</v>
      </c>
      <c r="E341" s="14" t="s">
        <v>96</v>
      </c>
      <c r="F341" s="14" t="s">
        <v>90</v>
      </c>
      <c r="G341" s="14" t="s">
        <v>114</v>
      </c>
      <c r="H341" s="14"/>
      <c r="I341" s="30" t="s">
        <v>368</v>
      </c>
      <c r="J341" s="14" t="s">
        <v>99</v>
      </c>
      <c r="K341" s="201">
        <f>K340/K10*100</f>
        <v>0</v>
      </c>
      <c r="L341" s="201">
        <f>L340/L10*100</f>
        <v>0.8</v>
      </c>
      <c r="M341" s="201">
        <f>M340/M10*100</f>
        <v>0.7</v>
      </c>
      <c r="N341" s="201">
        <f>N340/N10*100</f>
        <v>0.7</v>
      </c>
      <c r="O341" s="201">
        <f>O340/O10*100</f>
        <v>0.6</v>
      </c>
      <c r="P341" s="14">
        <v>2017</v>
      </c>
      <c r="R341" s="299"/>
    </row>
    <row r="342" spans="1:18" ht="38.25">
      <c r="A342" s="248" t="s">
        <v>89</v>
      </c>
      <c r="B342" s="248">
        <v>1</v>
      </c>
      <c r="C342" s="248" t="s">
        <v>119</v>
      </c>
      <c r="D342" s="248" t="s">
        <v>96</v>
      </c>
      <c r="E342" s="248" t="s">
        <v>114</v>
      </c>
      <c r="F342" s="248" t="s">
        <v>90</v>
      </c>
      <c r="G342" s="248" t="s">
        <v>90</v>
      </c>
      <c r="H342" s="248"/>
      <c r="I342" s="247" t="s">
        <v>369</v>
      </c>
      <c r="J342" s="248" t="s">
        <v>92</v>
      </c>
      <c r="K342" s="257">
        <f>K343+K344</f>
        <v>309.3</v>
      </c>
      <c r="L342" s="251">
        <f>L343+L344</f>
        <v>1380.7</v>
      </c>
      <c r="M342" s="251">
        <f>M343+M344</f>
        <v>5395</v>
      </c>
      <c r="N342" s="251">
        <f>N343+N344</f>
        <v>2240</v>
      </c>
      <c r="O342" s="251">
        <f>K342+L342+M342+N342</f>
        <v>9325</v>
      </c>
      <c r="P342" s="248">
        <v>2017</v>
      </c>
      <c r="R342" s="299">
        <f>K342+L342+M342</f>
        <v>7085</v>
      </c>
    </row>
    <row r="343" spans="1:18" ht="15.75">
      <c r="A343" s="249"/>
      <c r="B343" s="249"/>
      <c r="C343" s="249"/>
      <c r="D343" s="249"/>
      <c r="E343" s="249"/>
      <c r="F343" s="249"/>
      <c r="G343" s="249"/>
      <c r="H343" s="249">
        <v>3</v>
      </c>
      <c r="I343" s="253" t="s">
        <v>93</v>
      </c>
      <c r="J343" s="254" t="s">
        <v>92</v>
      </c>
      <c r="K343" s="255">
        <f>K349+K355</f>
        <v>309.3</v>
      </c>
      <c r="L343" s="256">
        <f>L349+L351+L353+L355</f>
        <v>1380.7</v>
      </c>
      <c r="M343" s="256">
        <f>M349+M351+M353+M355</f>
        <v>5395</v>
      </c>
      <c r="N343" s="256">
        <f>N349+N351+N353+N355</f>
        <v>2240</v>
      </c>
      <c r="O343" s="256">
        <f>O349+O351+O353+O355</f>
        <v>9325</v>
      </c>
      <c r="P343" s="254">
        <v>2017</v>
      </c>
      <c r="R343" s="299">
        <f>K343+L343+M343</f>
        <v>7085</v>
      </c>
    </row>
    <row r="344" spans="1:18" ht="15.75">
      <c r="A344" s="249"/>
      <c r="B344" s="249"/>
      <c r="C344" s="249"/>
      <c r="D344" s="249"/>
      <c r="E344" s="249"/>
      <c r="F344" s="249"/>
      <c r="G344" s="249"/>
      <c r="H344" s="249">
        <v>2</v>
      </c>
      <c r="I344" s="253" t="s">
        <v>94</v>
      </c>
      <c r="J344" s="254" t="s">
        <v>92</v>
      </c>
      <c r="K344" s="255">
        <v>0</v>
      </c>
      <c r="L344" s="256">
        <v>0</v>
      </c>
      <c r="M344" s="256">
        <v>0</v>
      </c>
      <c r="N344" s="256">
        <v>0</v>
      </c>
      <c r="O344" s="256">
        <f>K344+L344+M344</f>
        <v>0</v>
      </c>
      <c r="P344" s="254"/>
      <c r="R344" s="299">
        <f>K344+L344+M344</f>
        <v>0</v>
      </c>
    </row>
    <row r="345" spans="1:18" ht="38.25">
      <c r="A345" s="14" t="s">
        <v>89</v>
      </c>
      <c r="B345" s="14">
        <v>1</v>
      </c>
      <c r="C345" s="14" t="s">
        <v>119</v>
      </c>
      <c r="D345" s="14" t="s">
        <v>96</v>
      </c>
      <c r="E345" s="14" t="s">
        <v>114</v>
      </c>
      <c r="F345" s="14" t="s">
        <v>90</v>
      </c>
      <c r="G345" s="14" t="s">
        <v>90</v>
      </c>
      <c r="H345" s="14"/>
      <c r="I345" s="30" t="s">
        <v>370</v>
      </c>
      <c r="J345" s="14" t="s">
        <v>99</v>
      </c>
      <c r="K345" s="193">
        <v>17</v>
      </c>
      <c r="L345" s="28">
        <v>20</v>
      </c>
      <c r="M345" s="28">
        <v>24</v>
      </c>
      <c r="N345" s="28">
        <v>29.5</v>
      </c>
      <c r="O345" s="28">
        <v>29</v>
      </c>
      <c r="P345" s="14">
        <v>2017</v>
      </c>
      <c r="R345" s="299"/>
    </row>
    <row r="346" spans="1:18" ht="38.25">
      <c r="A346" s="80" t="s">
        <v>89</v>
      </c>
      <c r="B346" s="80">
        <v>1</v>
      </c>
      <c r="C346" s="80" t="s">
        <v>119</v>
      </c>
      <c r="D346" s="80" t="s">
        <v>96</v>
      </c>
      <c r="E346" s="80" t="s">
        <v>114</v>
      </c>
      <c r="F346" s="80" t="s">
        <v>90</v>
      </c>
      <c r="G346" s="80" t="s">
        <v>90</v>
      </c>
      <c r="H346" s="80"/>
      <c r="I346" s="76" t="s">
        <v>371</v>
      </c>
      <c r="J346" s="80" t="s">
        <v>154</v>
      </c>
      <c r="K346" s="210">
        <v>2</v>
      </c>
      <c r="L346" s="81">
        <v>18</v>
      </c>
      <c r="M346" s="81">
        <v>21</v>
      </c>
      <c r="N346" s="81">
        <v>26</v>
      </c>
      <c r="O346" s="81">
        <f>K346+L346+M346+N346</f>
        <v>67</v>
      </c>
      <c r="P346" s="80">
        <v>2017</v>
      </c>
      <c r="R346" s="299"/>
    </row>
    <row r="347" spans="1:18" ht="63.75">
      <c r="A347" s="50" t="s">
        <v>89</v>
      </c>
      <c r="B347" s="50">
        <v>1</v>
      </c>
      <c r="C347" s="50" t="s">
        <v>119</v>
      </c>
      <c r="D347" s="50" t="s">
        <v>96</v>
      </c>
      <c r="E347" s="50" t="s">
        <v>114</v>
      </c>
      <c r="F347" s="50" t="s">
        <v>90</v>
      </c>
      <c r="G347" s="50" t="s">
        <v>96</v>
      </c>
      <c r="H347" s="51"/>
      <c r="I347" s="55" t="s">
        <v>372</v>
      </c>
      <c r="J347" s="51" t="s">
        <v>111</v>
      </c>
      <c r="K347" s="202" t="s">
        <v>112</v>
      </c>
      <c r="L347" s="54" t="s">
        <v>245</v>
      </c>
      <c r="M347" s="54" t="s">
        <v>245</v>
      </c>
      <c r="N347" s="54" t="s">
        <v>245</v>
      </c>
      <c r="O347" s="53" t="s">
        <v>112</v>
      </c>
      <c r="P347" s="50">
        <v>2014</v>
      </c>
      <c r="R347" s="299"/>
    </row>
    <row r="348" spans="1:18" ht="25.5">
      <c r="A348" s="14" t="s">
        <v>89</v>
      </c>
      <c r="B348" s="14">
        <v>1</v>
      </c>
      <c r="C348" s="14" t="s">
        <v>119</v>
      </c>
      <c r="D348" s="14" t="s">
        <v>96</v>
      </c>
      <c r="E348" s="14" t="s">
        <v>114</v>
      </c>
      <c r="F348" s="14" t="s">
        <v>90</v>
      </c>
      <c r="G348" s="14" t="s">
        <v>96</v>
      </c>
      <c r="H348" s="14"/>
      <c r="I348" s="30" t="s">
        <v>275</v>
      </c>
      <c r="J348" s="14" t="s">
        <v>154</v>
      </c>
      <c r="K348" s="200">
        <v>1</v>
      </c>
      <c r="L348" s="40">
        <v>0</v>
      </c>
      <c r="M348" s="40">
        <v>0</v>
      </c>
      <c r="N348" s="40">
        <v>0</v>
      </c>
      <c r="O348" s="40">
        <v>1</v>
      </c>
      <c r="P348" s="14">
        <v>2014</v>
      </c>
      <c r="R348" s="299"/>
    </row>
    <row r="349" spans="1:18" ht="63.75">
      <c r="A349" s="59" t="s">
        <v>89</v>
      </c>
      <c r="B349" s="59">
        <v>1</v>
      </c>
      <c r="C349" s="59">
        <v>3</v>
      </c>
      <c r="D349" s="59">
        <v>1</v>
      </c>
      <c r="E349" s="59">
        <v>2</v>
      </c>
      <c r="F349" s="59">
        <v>0</v>
      </c>
      <c r="G349" s="59">
        <v>2</v>
      </c>
      <c r="H349" s="60">
        <v>3</v>
      </c>
      <c r="I349" s="288" t="s">
        <v>441</v>
      </c>
      <c r="J349" s="136" t="s">
        <v>92</v>
      </c>
      <c r="K349" s="221">
        <v>309.3</v>
      </c>
      <c r="L349" s="306">
        <v>353.7</v>
      </c>
      <c r="M349" s="147">
        <v>495</v>
      </c>
      <c r="N349" s="147">
        <v>330</v>
      </c>
      <c r="O349" s="53">
        <f>K349+L349+M349+N349</f>
        <v>1488</v>
      </c>
      <c r="P349" s="148">
        <v>2017</v>
      </c>
      <c r="R349" s="299">
        <f>K349+L349+M349</f>
        <v>1158</v>
      </c>
    </row>
    <row r="350" spans="1:62" s="140" customFormat="1" ht="25.5">
      <c r="A350" s="14" t="s">
        <v>89</v>
      </c>
      <c r="B350" s="14">
        <v>1</v>
      </c>
      <c r="C350" s="14">
        <v>3</v>
      </c>
      <c r="D350" s="14">
        <v>1</v>
      </c>
      <c r="E350" s="14">
        <v>2</v>
      </c>
      <c r="F350" s="14">
        <v>0</v>
      </c>
      <c r="G350" s="14">
        <v>2</v>
      </c>
      <c r="H350" s="14"/>
      <c r="I350" s="113" t="s">
        <v>373</v>
      </c>
      <c r="J350" s="114" t="s">
        <v>154</v>
      </c>
      <c r="K350" s="227">
        <v>20</v>
      </c>
      <c r="L350" s="149">
        <v>52</v>
      </c>
      <c r="M350" s="149">
        <v>35</v>
      </c>
      <c r="N350" s="149">
        <v>30</v>
      </c>
      <c r="O350" s="141">
        <f>K350+M350+L350+N350</f>
        <v>137</v>
      </c>
      <c r="P350" s="116">
        <v>2017</v>
      </c>
      <c r="Q350" s="139"/>
      <c r="R350" s="299"/>
      <c r="S350" s="139"/>
      <c r="T350" s="139"/>
      <c r="U350" s="139"/>
      <c r="V350" s="139"/>
      <c r="W350" s="139"/>
      <c r="X350" s="139"/>
      <c r="Y350" s="139"/>
      <c r="Z350" s="139"/>
      <c r="AA350" s="139"/>
      <c r="AB350" s="139"/>
      <c r="AC350" s="139"/>
      <c r="AD350" s="139"/>
      <c r="AE350" s="139"/>
      <c r="AF350" s="139"/>
      <c r="AG350" s="139"/>
      <c r="AH350" s="139"/>
      <c r="AI350" s="139"/>
      <c r="AJ350" s="139"/>
      <c r="AK350" s="139"/>
      <c r="AL350" s="139"/>
      <c r="AM350" s="139"/>
      <c r="AN350" s="139"/>
      <c r="AO350" s="139"/>
      <c r="AP350" s="139"/>
      <c r="AQ350" s="139"/>
      <c r="AR350" s="139"/>
      <c r="AS350" s="139"/>
      <c r="AT350" s="139"/>
      <c r="AU350" s="139"/>
      <c r="AV350" s="139"/>
      <c r="AW350" s="139"/>
      <c r="AX350" s="139"/>
      <c r="AY350" s="139"/>
      <c r="AZ350" s="139"/>
      <c r="BA350" s="139"/>
      <c r="BB350" s="139"/>
      <c r="BC350" s="139"/>
      <c r="BD350" s="139"/>
      <c r="BE350" s="139"/>
      <c r="BF350" s="139"/>
      <c r="BG350" s="139"/>
      <c r="BH350" s="139"/>
      <c r="BI350" s="139"/>
      <c r="BJ350" s="139"/>
    </row>
    <row r="351" spans="1:62" s="140" customFormat="1" ht="63.75">
      <c r="A351" s="60" t="s">
        <v>89</v>
      </c>
      <c r="B351" s="60">
        <v>1</v>
      </c>
      <c r="C351" s="60">
        <v>3</v>
      </c>
      <c r="D351" s="60">
        <v>1</v>
      </c>
      <c r="E351" s="60">
        <v>2</v>
      </c>
      <c r="F351" s="60">
        <v>0</v>
      </c>
      <c r="G351" s="60">
        <v>5</v>
      </c>
      <c r="H351" s="60">
        <v>3</v>
      </c>
      <c r="I351" s="288" t="s">
        <v>374</v>
      </c>
      <c r="J351" s="136" t="s">
        <v>92</v>
      </c>
      <c r="K351" s="221">
        <v>0</v>
      </c>
      <c r="L351" s="138">
        <v>0</v>
      </c>
      <c r="M351" s="138">
        <v>2000</v>
      </c>
      <c r="N351" s="138">
        <v>510</v>
      </c>
      <c r="O351" s="54">
        <f aca="true" t="shared" si="11" ref="O351:O356">K351+L351+M351+N351</f>
        <v>2510</v>
      </c>
      <c r="P351" s="150">
        <v>2017</v>
      </c>
      <c r="Q351" s="139"/>
      <c r="R351" s="299">
        <f>K351+L351+M351</f>
        <v>2000</v>
      </c>
      <c r="S351" s="139"/>
      <c r="T351" s="139"/>
      <c r="U351" s="139"/>
      <c r="V351" s="139"/>
      <c r="W351" s="139"/>
      <c r="X351" s="139"/>
      <c r="Y351" s="139"/>
      <c r="Z351" s="139"/>
      <c r="AA351" s="139"/>
      <c r="AB351" s="139"/>
      <c r="AC351" s="139"/>
      <c r="AD351" s="139"/>
      <c r="AE351" s="139"/>
      <c r="AF351" s="139"/>
      <c r="AG351" s="139"/>
      <c r="AH351" s="139"/>
      <c r="AI351" s="139"/>
      <c r="AJ351" s="139"/>
      <c r="AK351" s="139"/>
      <c r="AL351" s="139"/>
      <c r="AM351" s="139"/>
      <c r="AN351" s="139"/>
      <c r="AO351" s="139"/>
      <c r="AP351" s="139"/>
      <c r="AQ351" s="139"/>
      <c r="AR351" s="139"/>
      <c r="AS351" s="139"/>
      <c r="AT351" s="139"/>
      <c r="AU351" s="139"/>
      <c r="AV351" s="139"/>
      <c r="AW351" s="139"/>
      <c r="AX351" s="139"/>
      <c r="AY351" s="139"/>
      <c r="AZ351" s="139"/>
      <c r="BA351" s="139"/>
      <c r="BB351" s="139"/>
      <c r="BC351" s="139"/>
      <c r="BD351" s="139"/>
      <c r="BE351" s="139"/>
      <c r="BF351" s="139"/>
      <c r="BG351" s="139"/>
      <c r="BH351" s="139"/>
      <c r="BI351" s="139"/>
      <c r="BJ351" s="139"/>
    </row>
    <row r="352" spans="1:62" s="140" customFormat="1" ht="51">
      <c r="A352" s="14" t="s">
        <v>89</v>
      </c>
      <c r="B352" s="14">
        <v>1</v>
      </c>
      <c r="C352" s="14">
        <v>3</v>
      </c>
      <c r="D352" s="14">
        <v>1</v>
      </c>
      <c r="E352" s="14">
        <v>2</v>
      </c>
      <c r="F352" s="14">
        <v>0</v>
      </c>
      <c r="G352" s="14">
        <v>5</v>
      </c>
      <c r="H352" s="14"/>
      <c r="I352" s="113" t="s">
        <v>375</v>
      </c>
      <c r="J352" s="114" t="s">
        <v>366</v>
      </c>
      <c r="K352" s="219">
        <v>0</v>
      </c>
      <c r="L352" s="115">
        <v>0</v>
      </c>
      <c r="M352" s="115">
        <v>23</v>
      </c>
      <c r="N352" s="115">
        <v>7</v>
      </c>
      <c r="O352" s="115">
        <f t="shared" si="11"/>
        <v>30</v>
      </c>
      <c r="P352" s="116">
        <v>2017</v>
      </c>
      <c r="Q352" s="139"/>
      <c r="R352" s="299"/>
      <c r="S352" s="139"/>
      <c r="T352" s="139"/>
      <c r="U352" s="139"/>
      <c r="V352" s="139"/>
      <c r="W352" s="139"/>
      <c r="X352" s="139"/>
      <c r="Y352" s="139"/>
      <c r="Z352" s="139"/>
      <c r="AA352" s="139"/>
      <c r="AB352" s="139"/>
      <c r="AC352" s="139"/>
      <c r="AD352" s="139"/>
      <c r="AE352" s="139"/>
      <c r="AF352" s="139"/>
      <c r="AG352" s="139"/>
      <c r="AH352" s="139"/>
      <c r="AI352" s="139"/>
      <c r="AJ352" s="139"/>
      <c r="AK352" s="139"/>
      <c r="AL352" s="139"/>
      <c r="AM352" s="139"/>
      <c r="AN352" s="139"/>
      <c r="AO352" s="139"/>
      <c r="AP352" s="139"/>
      <c r="AQ352" s="139"/>
      <c r="AR352" s="139"/>
      <c r="AS352" s="139"/>
      <c r="AT352" s="139"/>
      <c r="AU352" s="139"/>
      <c r="AV352" s="139"/>
      <c r="AW352" s="139"/>
      <c r="AX352" s="139"/>
      <c r="AY352" s="139"/>
      <c r="AZ352" s="139"/>
      <c r="BA352" s="139"/>
      <c r="BB352" s="139"/>
      <c r="BC352" s="139"/>
      <c r="BD352" s="139"/>
      <c r="BE352" s="139"/>
      <c r="BF352" s="139"/>
      <c r="BG352" s="139"/>
      <c r="BH352" s="139"/>
      <c r="BI352" s="139"/>
      <c r="BJ352" s="139"/>
    </row>
    <row r="353" spans="1:62" s="140" customFormat="1" ht="25.5">
      <c r="A353" s="60" t="s">
        <v>89</v>
      </c>
      <c r="B353" s="60">
        <v>1</v>
      </c>
      <c r="C353" s="60">
        <v>3</v>
      </c>
      <c r="D353" s="60">
        <v>1</v>
      </c>
      <c r="E353" s="60">
        <v>2</v>
      </c>
      <c r="F353" s="60">
        <v>0</v>
      </c>
      <c r="G353" s="60">
        <v>6</v>
      </c>
      <c r="H353" s="60">
        <v>3</v>
      </c>
      <c r="I353" s="61" t="s">
        <v>376</v>
      </c>
      <c r="J353" s="136" t="s">
        <v>92</v>
      </c>
      <c r="K353" s="221">
        <v>0</v>
      </c>
      <c r="L353" s="138">
        <v>927</v>
      </c>
      <c r="M353" s="138">
        <f>2100-200</f>
        <v>1900</v>
      </c>
      <c r="N353" s="138">
        <v>400</v>
      </c>
      <c r="O353" s="54">
        <f t="shared" si="11"/>
        <v>3227</v>
      </c>
      <c r="P353" s="150">
        <v>2017</v>
      </c>
      <c r="Q353" s="139"/>
      <c r="R353" s="299">
        <f>K353+L353+M353</f>
        <v>2827</v>
      </c>
      <c r="S353" s="139"/>
      <c r="T353" s="139"/>
      <c r="U353" s="139"/>
      <c r="V353" s="139"/>
      <c r="W353" s="139"/>
      <c r="X353" s="139"/>
      <c r="Y353" s="139"/>
      <c r="Z353" s="139"/>
      <c r="AA353" s="139"/>
      <c r="AB353" s="139"/>
      <c r="AC353" s="139"/>
      <c r="AD353" s="139"/>
      <c r="AE353" s="139"/>
      <c r="AF353" s="139"/>
      <c r="AG353" s="139"/>
      <c r="AH353" s="139"/>
      <c r="AI353" s="139"/>
      <c r="AJ353" s="139"/>
      <c r="AK353" s="139"/>
      <c r="AL353" s="139"/>
      <c r="AM353" s="139"/>
      <c r="AN353" s="139"/>
      <c r="AO353" s="139"/>
      <c r="AP353" s="139"/>
      <c r="AQ353" s="139"/>
      <c r="AR353" s="139"/>
      <c r="AS353" s="139"/>
      <c r="AT353" s="139"/>
      <c r="AU353" s="139"/>
      <c r="AV353" s="139"/>
      <c r="AW353" s="139"/>
      <c r="AX353" s="139"/>
      <c r="AY353" s="139"/>
      <c r="AZ353" s="139"/>
      <c r="BA353" s="139"/>
      <c r="BB353" s="139"/>
      <c r="BC353" s="139"/>
      <c r="BD353" s="139"/>
      <c r="BE353" s="139"/>
      <c r="BF353" s="139"/>
      <c r="BG353" s="139"/>
      <c r="BH353" s="139"/>
      <c r="BI353" s="139"/>
      <c r="BJ353" s="139"/>
    </row>
    <row r="354" spans="1:62" s="140" customFormat="1" ht="25.5">
      <c r="A354" s="14" t="s">
        <v>89</v>
      </c>
      <c r="B354" s="14">
        <v>1</v>
      </c>
      <c r="C354" s="14">
        <v>3</v>
      </c>
      <c r="D354" s="14">
        <v>1</v>
      </c>
      <c r="E354" s="14">
        <v>2</v>
      </c>
      <c r="F354" s="14">
        <v>0</v>
      </c>
      <c r="G354" s="14">
        <v>6</v>
      </c>
      <c r="H354" s="14"/>
      <c r="I354" s="113" t="s">
        <v>377</v>
      </c>
      <c r="J354" s="114" t="s">
        <v>366</v>
      </c>
      <c r="K354" s="219">
        <v>0</v>
      </c>
      <c r="L354" s="115">
        <v>386.3</v>
      </c>
      <c r="M354" s="115">
        <v>826.1</v>
      </c>
      <c r="N354" s="115">
        <v>164</v>
      </c>
      <c r="O354" s="115">
        <f t="shared" si="11"/>
        <v>1376.4</v>
      </c>
      <c r="P354" s="116">
        <v>2017</v>
      </c>
      <c r="Q354" s="139"/>
      <c r="R354" s="299"/>
      <c r="S354" s="139"/>
      <c r="T354" s="139"/>
      <c r="U354" s="139"/>
      <c r="V354" s="139"/>
      <c r="W354" s="139"/>
      <c r="X354" s="139"/>
      <c r="Y354" s="139"/>
      <c r="Z354" s="139"/>
      <c r="AA354" s="139"/>
      <c r="AB354" s="139"/>
      <c r="AC354" s="139"/>
      <c r="AD354" s="139"/>
      <c r="AE354" s="139"/>
      <c r="AF354" s="139"/>
      <c r="AG354" s="139"/>
      <c r="AH354" s="139"/>
      <c r="AI354" s="139"/>
      <c r="AJ354" s="139"/>
      <c r="AK354" s="139"/>
      <c r="AL354" s="139"/>
      <c r="AM354" s="139"/>
      <c r="AN354" s="139"/>
      <c r="AO354" s="139"/>
      <c r="AP354" s="139"/>
      <c r="AQ354" s="139"/>
      <c r="AR354" s="139"/>
      <c r="AS354" s="139"/>
      <c r="AT354" s="139"/>
      <c r="AU354" s="139"/>
      <c r="AV354" s="139"/>
      <c r="AW354" s="139"/>
      <c r="AX354" s="139"/>
      <c r="AY354" s="139"/>
      <c r="AZ354" s="139"/>
      <c r="BA354" s="139"/>
      <c r="BB354" s="139"/>
      <c r="BC354" s="139"/>
      <c r="BD354" s="139"/>
      <c r="BE354" s="139"/>
      <c r="BF354" s="139"/>
      <c r="BG354" s="139"/>
      <c r="BH354" s="139"/>
      <c r="BI354" s="139"/>
      <c r="BJ354" s="139"/>
    </row>
    <row r="355" spans="1:62" s="140" customFormat="1" ht="38.25">
      <c r="A355" s="60" t="s">
        <v>89</v>
      </c>
      <c r="B355" s="60">
        <v>1</v>
      </c>
      <c r="C355" s="60">
        <v>3</v>
      </c>
      <c r="D355" s="60">
        <v>1</v>
      </c>
      <c r="E355" s="60">
        <v>2</v>
      </c>
      <c r="F355" s="60">
        <v>0</v>
      </c>
      <c r="G355" s="60">
        <v>7</v>
      </c>
      <c r="H355" s="60">
        <v>3</v>
      </c>
      <c r="I355" s="146" t="s">
        <v>378</v>
      </c>
      <c r="J355" s="136" t="s">
        <v>92</v>
      </c>
      <c r="K355" s="221">
        <v>0</v>
      </c>
      <c r="L355" s="138">
        <v>100</v>
      </c>
      <c r="M355" s="138">
        <v>1000</v>
      </c>
      <c r="N355" s="138">
        <v>1000</v>
      </c>
      <c r="O355" s="54">
        <f t="shared" si="11"/>
        <v>2100</v>
      </c>
      <c r="P355" s="150">
        <v>2017</v>
      </c>
      <c r="Q355" s="139"/>
      <c r="R355" s="299">
        <f>K355+L355+M355</f>
        <v>1100</v>
      </c>
      <c r="S355" s="139"/>
      <c r="T355" s="139"/>
      <c r="U355" s="139"/>
      <c r="V355" s="139"/>
      <c r="W355" s="139"/>
      <c r="X355" s="139"/>
      <c r="Y355" s="139"/>
      <c r="Z355" s="139"/>
      <c r="AA355" s="139"/>
      <c r="AB355" s="139"/>
      <c r="AC355" s="139"/>
      <c r="AD355" s="139"/>
      <c r="AE355" s="139"/>
      <c r="AF355" s="139"/>
      <c r="AG355" s="139"/>
      <c r="AH355" s="139"/>
      <c r="AI355" s="139"/>
      <c r="AJ355" s="139"/>
      <c r="AK355" s="139"/>
      <c r="AL355" s="139"/>
      <c r="AM355" s="139"/>
      <c r="AN355" s="139"/>
      <c r="AO355" s="139"/>
      <c r="AP355" s="139"/>
      <c r="AQ355" s="139"/>
      <c r="AR355" s="139"/>
      <c r="AS355" s="139"/>
      <c r="AT355" s="139"/>
      <c r="AU355" s="139"/>
      <c r="AV355" s="139"/>
      <c r="AW355" s="139"/>
      <c r="AX355" s="139"/>
      <c r="AY355" s="139"/>
      <c r="AZ355" s="139"/>
      <c r="BA355" s="139"/>
      <c r="BB355" s="139"/>
      <c r="BC355" s="139"/>
      <c r="BD355" s="139"/>
      <c r="BE355" s="139"/>
      <c r="BF355" s="139"/>
      <c r="BG355" s="139"/>
      <c r="BH355" s="139"/>
      <c r="BI355" s="139"/>
      <c r="BJ355" s="139"/>
    </row>
    <row r="356" spans="1:62" s="140" customFormat="1" ht="25.5">
      <c r="A356" s="14" t="s">
        <v>89</v>
      </c>
      <c r="B356" s="14">
        <v>1</v>
      </c>
      <c r="C356" s="14">
        <v>3</v>
      </c>
      <c r="D356" s="14">
        <v>1</v>
      </c>
      <c r="E356" s="14">
        <v>2</v>
      </c>
      <c r="F356" s="14">
        <v>0</v>
      </c>
      <c r="G356" s="14">
        <v>7</v>
      </c>
      <c r="H356" s="14"/>
      <c r="I356" s="113" t="s">
        <v>379</v>
      </c>
      <c r="J356" s="114" t="s">
        <v>366</v>
      </c>
      <c r="K356" s="219">
        <v>0</v>
      </c>
      <c r="L356" s="115">
        <v>44.5</v>
      </c>
      <c r="M356" s="115">
        <v>420</v>
      </c>
      <c r="N356" s="115">
        <v>396.2</v>
      </c>
      <c r="O356" s="115">
        <f t="shared" si="11"/>
        <v>860.7</v>
      </c>
      <c r="P356" s="116">
        <v>2017</v>
      </c>
      <c r="Q356" s="139"/>
      <c r="R356" s="299"/>
      <c r="S356" s="139"/>
      <c r="T356" s="139"/>
      <c r="U356" s="139"/>
      <c r="V356" s="139"/>
      <c r="W356" s="139"/>
      <c r="X356" s="139"/>
      <c r="Y356" s="139"/>
      <c r="Z356" s="139"/>
      <c r="AA356" s="139"/>
      <c r="AB356" s="139"/>
      <c r="AC356" s="139"/>
      <c r="AD356" s="139"/>
      <c r="AE356" s="139"/>
      <c r="AF356" s="139"/>
      <c r="AG356" s="139"/>
      <c r="AH356" s="139"/>
      <c r="AI356" s="139"/>
      <c r="AJ356" s="139"/>
      <c r="AK356" s="139"/>
      <c r="AL356" s="139"/>
      <c r="AM356" s="139"/>
      <c r="AN356" s="139"/>
      <c r="AO356" s="139"/>
      <c r="AP356" s="139"/>
      <c r="AQ356" s="139"/>
      <c r="AR356" s="139"/>
      <c r="AS356" s="139"/>
      <c r="AT356" s="139"/>
      <c r="AU356" s="139"/>
      <c r="AV356" s="139"/>
      <c r="AW356" s="139"/>
      <c r="AX356" s="139"/>
      <c r="AY356" s="139"/>
      <c r="AZ356" s="139"/>
      <c r="BA356" s="139"/>
      <c r="BB356" s="139"/>
      <c r="BC356" s="139"/>
      <c r="BD356" s="139"/>
      <c r="BE356" s="139"/>
      <c r="BF356" s="139"/>
      <c r="BG356" s="139"/>
      <c r="BH356" s="139"/>
      <c r="BI356" s="139"/>
      <c r="BJ356" s="139"/>
    </row>
    <row r="357" spans="1:18" s="139" customFormat="1" ht="52.5" customHeight="1">
      <c r="A357" s="151" t="s">
        <v>89</v>
      </c>
      <c r="B357" s="151">
        <v>1</v>
      </c>
      <c r="C357" s="151">
        <v>3</v>
      </c>
      <c r="D357" s="151">
        <v>1</v>
      </c>
      <c r="E357" s="151">
        <v>2</v>
      </c>
      <c r="F357" s="151">
        <v>0</v>
      </c>
      <c r="G357" s="151">
        <v>8</v>
      </c>
      <c r="H357" s="152"/>
      <c r="I357" s="153" t="s">
        <v>380</v>
      </c>
      <c r="J357" s="154" t="s">
        <v>111</v>
      </c>
      <c r="K357" s="228" t="s">
        <v>245</v>
      </c>
      <c r="L357" s="154" t="s">
        <v>112</v>
      </c>
      <c r="M357" s="154" t="s">
        <v>112</v>
      </c>
      <c r="N357" s="154" t="s">
        <v>112</v>
      </c>
      <c r="O357" s="154" t="s">
        <v>112</v>
      </c>
      <c r="P357" s="154">
        <v>2017</v>
      </c>
      <c r="R357" s="299"/>
    </row>
    <row r="358" spans="1:18" s="139" customFormat="1" ht="25.5">
      <c r="A358" s="155" t="s">
        <v>89</v>
      </c>
      <c r="B358" s="155">
        <v>1</v>
      </c>
      <c r="C358" s="155">
        <v>3</v>
      </c>
      <c r="D358" s="155">
        <v>1</v>
      </c>
      <c r="E358" s="155">
        <v>2</v>
      </c>
      <c r="F358" s="155">
        <v>0</v>
      </c>
      <c r="G358" s="155">
        <v>8</v>
      </c>
      <c r="H358" s="155"/>
      <c r="I358" s="156" t="s">
        <v>275</v>
      </c>
      <c r="J358" s="155" t="s">
        <v>154</v>
      </c>
      <c r="K358" s="229">
        <v>0</v>
      </c>
      <c r="L358" s="155">
        <v>1</v>
      </c>
      <c r="M358" s="155">
        <v>1</v>
      </c>
      <c r="N358" s="155">
        <v>1</v>
      </c>
      <c r="O358" s="155">
        <v>3</v>
      </c>
      <c r="P358" s="155">
        <v>2017</v>
      </c>
      <c r="R358" s="299"/>
    </row>
    <row r="359" spans="1:62" s="21" customFormat="1" ht="38.25">
      <c r="A359" s="248" t="s">
        <v>89</v>
      </c>
      <c r="B359" s="248">
        <v>1</v>
      </c>
      <c r="C359" s="248" t="s">
        <v>119</v>
      </c>
      <c r="D359" s="248" t="s">
        <v>96</v>
      </c>
      <c r="E359" s="248" t="s">
        <v>119</v>
      </c>
      <c r="F359" s="248" t="s">
        <v>90</v>
      </c>
      <c r="G359" s="248" t="s">
        <v>90</v>
      </c>
      <c r="H359" s="248"/>
      <c r="I359" s="247" t="s">
        <v>381</v>
      </c>
      <c r="J359" s="248" t="s">
        <v>92</v>
      </c>
      <c r="K359" s="257">
        <f>K360+K361</f>
        <v>3035.5</v>
      </c>
      <c r="L359" s="251">
        <f>L360+L361</f>
        <v>5073.7</v>
      </c>
      <c r="M359" s="251">
        <f>M360+M361</f>
        <v>28982.5</v>
      </c>
      <c r="N359" s="251">
        <f>N360+N361</f>
        <v>28564.5</v>
      </c>
      <c r="O359" s="251">
        <f>O360+O361</f>
        <v>65656.2</v>
      </c>
      <c r="P359" s="278">
        <v>2017</v>
      </c>
      <c r="Q359" s="20"/>
      <c r="R359" s="299">
        <f>K359+L359+M359</f>
        <v>37091.7</v>
      </c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</row>
    <row r="360" spans="1:18" ht="15.75">
      <c r="A360" s="249"/>
      <c r="B360" s="249"/>
      <c r="C360" s="249"/>
      <c r="D360" s="249"/>
      <c r="E360" s="249"/>
      <c r="F360" s="249"/>
      <c r="G360" s="249"/>
      <c r="H360" s="249">
        <v>3</v>
      </c>
      <c r="I360" s="253" t="s">
        <v>93</v>
      </c>
      <c r="J360" s="254" t="s">
        <v>92</v>
      </c>
      <c r="K360" s="255">
        <f>K367+K369+K371+K373+K377+K375+K379</f>
        <v>3035.5</v>
      </c>
      <c r="L360" s="256">
        <f>L367+L369+L371+L373+L377+L375+L379</f>
        <v>5073.7</v>
      </c>
      <c r="M360" s="256">
        <f>M367+M369+M371+M373+M377+M375+M379</f>
        <v>28982.5</v>
      </c>
      <c r="N360" s="256">
        <f>N367+N369+N371+N373+N377+N375+N379</f>
        <v>28564.5</v>
      </c>
      <c r="O360" s="256">
        <f>O367+O369+O371+O373+O377+O375+O379</f>
        <v>65656.2</v>
      </c>
      <c r="P360" s="254">
        <v>2017</v>
      </c>
      <c r="R360" s="299">
        <f>K360+L360+M360</f>
        <v>37091.7</v>
      </c>
    </row>
    <row r="361" spans="1:18" ht="15.75">
      <c r="A361" s="249"/>
      <c r="B361" s="249"/>
      <c r="C361" s="249"/>
      <c r="D361" s="249"/>
      <c r="E361" s="249"/>
      <c r="F361" s="249"/>
      <c r="G361" s="249"/>
      <c r="H361" s="249">
        <v>2</v>
      </c>
      <c r="I361" s="253" t="s">
        <v>94</v>
      </c>
      <c r="J361" s="254" t="s">
        <v>92</v>
      </c>
      <c r="K361" s="255">
        <v>0</v>
      </c>
      <c r="L361" s="256">
        <v>0</v>
      </c>
      <c r="M361" s="256">
        <v>0</v>
      </c>
      <c r="N361" s="256">
        <v>0</v>
      </c>
      <c r="O361" s="256">
        <f>K361+L361+M361</f>
        <v>0</v>
      </c>
      <c r="P361" s="254"/>
      <c r="R361" s="299">
        <f>K361+L361+M361</f>
        <v>0</v>
      </c>
    </row>
    <row r="362" spans="1:18" ht="63.75">
      <c r="A362" s="14" t="s">
        <v>89</v>
      </c>
      <c r="B362" s="14">
        <v>1</v>
      </c>
      <c r="C362" s="14" t="s">
        <v>119</v>
      </c>
      <c r="D362" s="14" t="s">
        <v>96</v>
      </c>
      <c r="E362" s="14" t="s">
        <v>119</v>
      </c>
      <c r="F362" s="14" t="s">
        <v>90</v>
      </c>
      <c r="G362" s="14" t="s">
        <v>90</v>
      </c>
      <c r="H362" s="14"/>
      <c r="I362" s="30" t="s">
        <v>382</v>
      </c>
      <c r="J362" s="33" t="s">
        <v>99</v>
      </c>
      <c r="K362" s="193">
        <v>60.8</v>
      </c>
      <c r="L362" s="28">
        <v>90.2</v>
      </c>
      <c r="M362" s="28">
        <v>100</v>
      </c>
      <c r="N362" s="28">
        <v>100</v>
      </c>
      <c r="O362" s="28">
        <v>100</v>
      </c>
      <c r="P362" s="14">
        <v>2017</v>
      </c>
      <c r="R362" s="299"/>
    </row>
    <row r="363" spans="1:18" ht="63.75">
      <c r="A363" s="14" t="s">
        <v>89</v>
      </c>
      <c r="B363" s="14">
        <v>1</v>
      </c>
      <c r="C363" s="14" t="s">
        <v>119</v>
      </c>
      <c r="D363" s="14" t="s">
        <v>96</v>
      </c>
      <c r="E363" s="14" t="s">
        <v>119</v>
      </c>
      <c r="F363" s="14" t="s">
        <v>90</v>
      </c>
      <c r="G363" s="14" t="s">
        <v>90</v>
      </c>
      <c r="H363" s="14"/>
      <c r="I363" s="30" t="s">
        <v>383</v>
      </c>
      <c r="J363" s="33" t="s">
        <v>99</v>
      </c>
      <c r="K363" s="193">
        <v>59.6</v>
      </c>
      <c r="L363" s="28">
        <v>90.4</v>
      </c>
      <c r="M363" s="28">
        <v>100</v>
      </c>
      <c r="N363" s="28">
        <v>100</v>
      </c>
      <c r="O363" s="28">
        <v>100</v>
      </c>
      <c r="P363" s="14">
        <v>2017</v>
      </c>
      <c r="R363" s="299"/>
    </row>
    <row r="364" spans="1:18" ht="51">
      <c r="A364" s="14" t="s">
        <v>89</v>
      </c>
      <c r="B364" s="14">
        <v>1</v>
      </c>
      <c r="C364" s="14" t="s">
        <v>119</v>
      </c>
      <c r="D364" s="14" t="s">
        <v>96</v>
      </c>
      <c r="E364" s="14" t="s">
        <v>119</v>
      </c>
      <c r="F364" s="14" t="s">
        <v>90</v>
      </c>
      <c r="G364" s="14" t="s">
        <v>90</v>
      </c>
      <c r="H364" s="14"/>
      <c r="I364" s="30" t="s">
        <v>384</v>
      </c>
      <c r="J364" s="14" t="s">
        <v>99</v>
      </c>
      <c r="K364" s="193">
        <v>58.8</v>
      </c>
      <c r="L364" s="28">
        <v>92.2</v>
      </c>
      <c r="M364" s="28">
        <v>99</v>
      </c>
      <c r="N364" s="28">
        <v>100</v>
      </c>
      <c r="O364" s="28">
        <v>100</v>
      </c>
      <c r="P364" s="14">
        <v>2017</v>
      </c>
      <c r="R364" s="299"/>
    </row>
    <row r="365" spans="1:18" ht="126" customHeight="1">
      <c r="A365" s="14" t="s">
        <v>89</v>
      </c>
      <c r="B365" s="14">
        <v>1</v>
      </c>
      <c r="C365" s="14" t="s">
        <v>119</v>
      </c>
      <c r="D365" s="14" t="s">
        <v>96</v>
      </c>
      <c r="E365" s="14" t="s">
        <v>119</v>
      </c>
      <c r="F365" s="14" t="s">
        <v>90</v>
      </c>
      <c r="G365" s="14" t="s">
        <v>90</v>
      </c>
      <c r="H365" s="14"/>
      <c r="I365" s="30" t="s">
        <v>385</v>
      </c>
      <c r="J365" s="14" t="s">
        <v>99</v>
      </c>
      <c r="K365" s="193">
        <v>4.6</v>
      </c>
      <c r="L365" s="28">
        <v>4.6</v>
      </c>
      <c r="M365" s="28">
        <v>42.1</v>
      </c>
      <c r="N365" s="28">
        <v>100</v>
      </c>
      <c r="O365" s="28">
        <v>100</v>
      </c>
      <c r="P365" s="14">
        <v>2017</v>
      </c>
      <c r="R365" s="299"/>
    </row>
    <row r="366" spans="1:18" ht="114.75" customHeight="1">
      <c r="A366" s="14" t="s">
        <v>89</v>
      </c>
      <c r="B366" s="14">
        <v>1</v>
      </c>
      <c r="C366" s="14" t="s">
        <v>119</v>
      </c>
      <c r="D366" s="14" t="s">
        <v>96</v>
      </c>
      <c r="E366" s="14" t="s">
        <v>119</v>
      </c>
      <c r="F366" s="14" t="s">
        <v>90</v>
      </c>
      <c r="G366" s="14" t="s">
        <v>90</v>
      </c>
      <c r="H366" s="14"/>
      <c r="I366" s="30" t="s">
        <v>386</v>
      </c>
      <c r="J366" s="14" t="s">
        <v>99</v>
      </c>
      <c r="K366" s="193">
        <v>24.1</v>
      </c>
      <c r="L366" s="28">
        <v>24.1</v>
      </c>
      <c r="M366" s="28">
        <v>100</v>
      </c>
      <c r="N366" s="28">
        <v>100</v>
      </c>
      <c r="O366" s="28">
        <v>100</v>
      </c>
      <c r="P366" s="14">
        <v>2017</v>
      </c>
      <c r="R366" s="299"/>
    </row>
    <row r="367" spans="1:18" ht="63.75">
      <c r="A367" s="50" t="s">
        <v>89</v>
      </c>
      <c r="B367" s="50">
        <v>1</v>
      </c>
      <c r="C367" s="50" t="s">
        <v>119</v>
      </c>
      <c r="D367" s="50" t="s">
        <v>96</v>
      </c>
      <c r="E367" s="50" t="s">
        <v>119</v>
      </c>
      <c r="F367" s="50" t="s">
        <v>90</v>
      </c>
      <c r="G367" s="50" t="s">
        <v>96</v>
      </c>
      <c r="H367" s="51">
        <v>3</v>
      </c>
      <c r="I367" s="288" t="s">
        <v>442</v>
      </c>
      <c r="J367" s="51" t="s">
        <v>92</v>
      </c>
      <c r="K367" s="202">
        <v>700</v>
      </c>
      <c r="L367" s="54">
        <v>1420</v>
      </c>
      <c r="M367" s="54">
        <v>480</v>
      </c>
      <c r="N367" s="54">
        <v>0</v>
      </c>
      <c r="O367" s="54">
        <f>K367+L367+M367+N367</f>
        <v>2600</v>
      </c>
      <c r="P367" s="51">
        <v>2016</v>
      </c>
      <c r="R367" s="299">
        <f>K367+L367+M367</f>
        <v>2600</v>
      </c>
    </row>
    <row r="368" spans="1:18" ht="51">
      <c r="A368" s="14" t="s">
        <v>89</v>
      </c>
      <c r="B368" s="14">
        <v>1</v>
      </c>
      <c r="C368" s="158" t="s">
        <v>119</v>
      </c>
      <c r="D368" s="158" t="s">
        <v>96</v>
      </c>
      <c r="E368" s="158" t="s">
        <v>119</v>
      </c>
      <c r="F368" s="158" t="s">
        <v>90</v>
      </c>
      <c r="G368" s="158" t="s">
        <v>96</v>
      </c>
      <c r="H368" s="14"/>
      <c r="I368" s="30" t="s">
        <v>387</v>
      </c>
      <c r="J368" s="14" t="s">
        <v>154</v>
      </c>
      <c r="K368" s="200">
        <v>12</v>
      </c>
      <c r="L368" s="40">
        <v>30</v>
      </c>
      <c r="M368" s="40">
        <v>10</v>
      </c>
      <c r="N368" s="40">
        <v>0</v>
      </c>
      <c r="O368" s="40">
        <f>K368+L368+M368+N368</f>
        <v>52</v>
      </c>
      <c r="P368" s="14">
        <v>2016</v>
      </c>
      <c r="R368" s="299"/>
    </row>
    <row r="369" spans="1:18" ht="38.25">
      <c r="A369" s="50" t="s">
        <v>89</v>
      </c>
      <c r="B369" s="50">
        <v>1</v>
      </c>
      <c r="C369" s="50" t="s">
        <v>119</v>
      </c>
      <c r="D369" s="50" t="s">
        <v>96</v>
      </c>
      <c r="E369" s="50" t="s">
        <v>119</v>
      </c>
      <c r="F369" s="50" t="s">
        <v>90</v>
      </c>
      <c r="G369" s="50" t="s">
        <v>114</v>
      </c>
      <c r="H369" s="51">
        <v>3</v>
      </c>
      <c r="I369" s="274" t="s">
        <v>388</v>
      </c>
      <c r="J369" s="51" t="s">
        <v>92</v>
      </c>
      <c r="K369" s="199">
        <v>520.2</v>
      </c>
      <c r="L369" s="54">
        <v>947.7</v>
      </c>
      <c r="M369" s="54">
        <v>1271.6</v>
      </c>
      <c r="N369" s="54">
        <v>1271.6</v>
      </c>
      <c r="O369" s="54">
        <f>K369+L369+M369+N369</f>
        <v>4011.1</v>
      </c>
      <c r="P369" s="51">
        <v>2017</v>
      </c>
      <c r="R369" s="299">
        <f>K369+L369+M369</f>
        <v>2739.5</v>
      </c>
    </row>
    <row r="370" spans="1:18" ht="25.5">
      <c r="A370" s="14" t="s">
        <v>89</v>
      </c>
      <c r="B370" s="14">
        <v>1</v>
      </c>
      <c r="C370" s="158" t="s">
        <v>119</v>
      </c>
      <c r="D370" s="158" t="s">
        <v>96</v>
      </c>
      <c r="E370" s="158" t="s">
        <v>119</v>
      </c>
      <c r="F370" s="158" t="s">
        <v>90</v>
      </c>
      <c r="G370" s="158" t="s">
        <v>114</v>
      </c>
      <c r="H370" s="14"/>
      <c r="I370" s="30" t="s">
        <v>389</v>
      </c>
      <c r="J370" s="14" t="s">
        <v>154</v>
      </c>
      <c r="K370" s="200">
        <v>62</v>
      </c>
      <c r="L370" s="40">
        <v>94</v>
      </c>
      <c r="M370" s="40">
        <v>104</v>
      </c>
      <c r="N370" s="40">
        <v>104</v>
      </c>
      <c r="O370" s="40">
        <v>104</v>
      </c>
      <c r="P370" s="14">
        <v>2017</v>
      </c>
      <c r="R370" s="299"/>
    </row>
    <row r="371" spans="1:18" ht="38.25">
      <c r="A371" s="50" t="s">
        <v>89</v>
      </c>
      <c r="B371" s="50">
        <v>1</v>
      </c>
      <c r="C371" s="50" t="s">
        <v>119</v>
      </c>
      <c r="D371" s="50" t="s">
        <v>96</v>
      </c>
      <c r="E371" s="50" t="s">
        <v>119</v>
      </c>
      <c r="F371" s="50" t="s">
        <v>90</v>
      </c>
      <c r="G371" s="50" t="s">
        <v>119</v>
      </c>
      <c r="H371" s="51">
        <v>3</v>
      </c>
      <c r="I371" s="288" t="s">
        <v>443</v>
      </c>
      <c r="J371" s="51" t="s">
        <v>92</v>
      </c>
      <c r="K371" s="202">
        <v>312</v>
      </c>
      <c r="L371" s="290">
        <v>2706</v>
      </c>
      <c r="M371" s="54">
        <v>616</v>
      </c>
      <c r="N371" s="54">
        <v>102.9</v>
      </c>
      <c r="O371" s="54">
        <f>K371+L371+M371+N371</f>
        <v>3736.9</v>
      </c>
      <c r="P371" s="51">
        <v>2017</v>
      </c>
      <c r="R371" s="299">
        <f>K371+L371+M371</f>
        <v>3634</v>
      </c>
    </row>
    <row r="372" spans="1:18" ht="25.5">
      <c r="A372" s="14" t="s">
        <v>89</v>
      </c>
      <c r="B372" s="14">
        <v>1</v>
      </c>
      <c r="C372" s="158" t="s">
        <v>119</v>
      </c>
      <c r="D372" s="158" t="s">
        <v>96</v>
      </c>
      <c r="E372" s="158" t="s">
        <v>119</v>
      </c>
      <c r="F372" s="158" t="s">
        <v>90</v>
      </c>
      <c r="G372" s="158" t="s">
        <v>119</v>
      </c>
      <c r="H372" s="14"/>
      <c r="I372" s="30" t="s">
        <v>390</v>
      </c>
      <c r="J372" s="14" t="s">
        <v>154</v>
      </c>
      <c r="K372" s="200">
        <v>14</v>
      </c>
      <c r="L372" s="40">
        <v>123</v>
      </c>
      <c r="M372" s="40">
        <v>28</v>
      </c>
      <c r="N372" s="40">
        <v>4</v>
      </c>
      <c r="O372" s="40">
        <f>K372+L372+M372+N372</f>
        <v>169</v>
      </c>
      <c r="P372" s="14">
        <v>2017</v>
      </c>
      <c r="R372" s="299"/>
    </row>
    <row r="373" spans="1:18" ht="96" customHeight="1">
      <c r="A373" s="50" t="s">
        <v>89</v>
      </c>
      <c r="B373" s="50">
        <v>1</v>
      </c>
      <c r="C373" s="50" t="s">
        <v>119</v>
      </c>
      <c r="D373" s="50" t="s">
        <v>96</v>
      </c>
      <c r="E373" s="50" t="s">
        <v>119</v>
      </c>
      <c r="F373" s="50" t="s">
        <v>90</v>
      </c>
      <c r="G373" s="50" t="s">
        <v>128</v>
      </c>
      <c r="H373" s="60">
        <v>3</v>
      </c>
      <c r="I373" s="69" t="s">
        <v>391</v>
      </c>
      <c r="J373" s="60" t="s">
        <v>92</v>
      </c>
      <c r="K373" s="199">
        <v>1245.6</v>
      </c>
      <c r="L373" s="57">
        <v>0</v>
      </c>
      <c r="M373" s="57">
        <v>0</v>
      </c>
      <c r="N373" s="57">
        <v>0</v>
      </c>
      <c r="O373" s="53">
        <f>K373+L373+M373</f>
        <v>1245.6</v>
      </c>
      <c r="P373" s="50">
        <v>2014</v>
      </c>
      <c r="R373" s="299">
        <f>K373+L373+M373</f>
        <v>1245.6</v>
      </c>
    </row>
    <row r="374" spans="1:18" ht="25.5">
      <c r="A374" s="14" t="s">
        <v>89</v>
      </c>
      <c r="B374" s="14">
        <v>1</v>
      </c>
      <c r="C374" s="14" t="s">
        <v>119</v>
      </c>
      <c r="D374" s="14" t="s">
        <v>96</v>
      </c>
      <c r="E374" s="14" t="s">
        <v>119</v>
      </c>
      <c r="F374" s="14" t="s">
        <v>90</v>
      </c>
      <c r="G374" s="14" t="s">
        <v>128</v>
      </c>
      <c r="H374" s="14"/>
      <c r="I374" s="30" t="s">
        <v>392</v>
      </c>
      <c r="J374" s="14" t="s">
        <v>92</v>
      </c>
      <c r="K374" s="200">
        <v>4</v>
      </c>
      <c r="L374" s="40">
        <v>0</v>
      </c>
      <c r="M374" s="40">
        <v>0</v>
      </c>
      <c r="N374" s="40">
        <v>0</v>
      </c>
      <c r="O374" s="40">
        <v>4</v>
      </c>
      <c r="P374" s="14">
        <v>2014</v>
      </c>
      <c r="R374" s="299"/>
    </row>
    <row r="375" spans="1:18" ht="76.5" customHeight="1">
      <c r="A375" s="50" t="s">
        <v>89</v>
      </c>
      <c r="B375" s="50">
        <v>1</v>
      </c>
      <c r="C375" s="50" t="s">
        <v>119</v>
      </c>
      <c r="D375" s="50" t="s">
        <v>96</v>
      </c>
      <c r="E375" s="50" t="s">
        <v>119</v>
      </c>
      <c r="F375" s="50" t="s">
        <v>90</v>
      </c>
      <c r="G375" s="50" t="s">
        <v>127</v>
      </c>
      <c r="H375" s="51">
        <v>3</v>
      </c>
      <c r="I375" s="55" t="s">
        <v>393</v>
      </c>
      <c r="J375" s="51" t="s">
        <v>92</v>
      </c>
      <c r="K375" s="199">
        <v>257.7</v>
      </c>
      <c r="L375" s="54">
        <v>0</v>
      </c>
      <c r="M375" s="54">
        <v>0</v>
      </c>
      <c r="N375" s="54">
        <v>0</v>
      </c>
      <c r="O375" s="54">
        <f>K375+L375+M375</f>
        <v>257.7</v>
      </c>
      <c r="P375" s="50">
        <v>2014</v>
      </c>
      <c r="R375" s="299">
        <f>K375+L375+M375</f>
        <v>257.7</v>
      </c>
    </row>
    <row r="376" spans="1:18" ht="25.5">
      <c r="A376" s="14" t="s">
        <v>89</v>
      </c>
      <c r="B376" s="14">
        <v>1</v>
      </c>
      <c r="C376" s="14" t="s">
        <v>119</v>
      </c>
      <c r="D376" s="14" t="s">
        <v>96</v>
      </c>
      <c r="E376" s="14" t="s">
        <v>119</v>
      </c>
      <c r="F376" s="14" t="s">
        <v>90</v>
      </c>
      <c r="G376" s="14">
        <v>6</v>
      </c>
      <c r="H376" s="14"/>
      <c r="I376" s="30" t="s">
        <v>392</v>
      </c>
      <c r="J376" s="14" t="s">
        <v>154</v>
      </c>
      <c r="K376" s="200">
        <v>2</v>
      </c>
      <c r="L376" s="40">
        <v>0</v>
      </c>
      <c r="M376" s="40">
        <v>0</v>
      </c>
      <c r="N376" s="40">
        <v>0</v>
      </c>
      <c r="O376" s="40">
        <v>2</v>
      </c>
      <c r="P376" s="14">
        <v>2014</v>
      </c>
      <c r="R376" s="299"/>
    </row>
    <row r="377" spans="1:62" s="71" customFormat="1" ht="111" customHeight="1">
      <c r="A377" s="51" t="s">
        <v>89</v>
      </c>
      <c r="B377" s="51">
        <v>1</v>
      </c>
      <c r="C377" s="51" t="s">
        <v>119</v>
      </c>
      <c r="D377" s="51" t="s">
        <v>96</v>
      </c>
      <c r="E377" s="51" t="s">
        <v>119</v>
      </c>
      <c r="F377" s="51" t="s">
        <v>90</v>
      </c>
      <c r="G377" s="51">
        <v>8</v>
      </c>
      <c r="H377" s="51">
        <v>3</v>
      </c>
      <c r="I377" s="55" t="s">
        <v>394</v>
      </c>
      <c r="J377" s="126" t="s">
        <v>92</v>
      </c>
      <c r="K377" s="202">
        <v>0</v>
      </c>
      <c r="L377" s="54">
        <v>0</v>
      </c>
      <c r="M377" s="54">
        <v>16624.9</v>
      </c>
      <c r="N377" s="54">
        <v>27190</v>
      </c>
      <c r="O377" s="54">
        <f>K377+L377+M377+N377</f>
        <v>43814.9</v>
      </c>
      <c r="P377" s="51">
        <v>2017</v>
      </c>
      <c r="Q377" s="3"/>
      <c r="R377" s="299">
        <f>K377+L377+M377</f>
        <v>16624.9</v>
      </c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</row>
    <row r="378" spans="1:18" ht="63.75">
      <c r="A378" s="14" t="s">
        <v>89</v>
      </c>
      <c r="B378" s="14">
        <v>1</v>
      </c>
      <c r="C378" s="14" t="s">
        <v>119</v>
      </c>
      <c r="D378" s="14" t="s">
        <v>96</v>
      </c>
      <c r="E378" s="14" t="s">
        <v>119</v>
      </c>
      <c r="F378" s="14" t="s">
        <v>90</v>
      </c>
      <c r="G378" s="14">
        <v>8</v>
      </c>
      <c r="H378" s="14"/>
      <c r="I378" s="30" t="s">
        <v>395</v>
      </c>
      <c r="J378" s="14" t="s">
        <v>154</v>
      </c>
      <c r="K378" s="200">
        <v>0</v>
      </c>
      <c r="L378" s="40">
        <v>0</v>
      </c>
      <c r="M378" s="40">
        <v>33</v>
      </c>
      <c r="N378" s="40">
        <v>51</v>
      </c>
      <c r="O378" s="40">
        <f>K378+L378+M378+N378</f>
        <v>84</v>
      </c>
      <c r="P378" s="14">
        <v>2017</v>
      </c>
      <c r="R378" s="299"/>
    </row>
    <row r="379" spans="1:62" s="71" customFormat="1" ht="109.5" customHeight="1">
      <c r="A379" s="51" t="s">
        <v>89</v>
      </c>
      <c r="B379" s="51">
        <v>1</v>
      </c>
      <c r="C379" s="51" t="s">
        <v>119</v>
      </c>
      <c r="D379" s="51" t="s">
        <v>96</v>
      </c>
      <c r="E379" s="51" t="s">
        <v>119</v>
      </c>
      <c r="F379" s="51" t="s">
        <v>90</v>
      </c>
      <c r="G379" s="51">
        <v>9</v>
      </c>
      <c r="H379" s="51">
        <v>3</v>
      </c>
      <c r="I379" s="55" t="s">
        <v>396</v>
      </c>
      <c r="J379" s="51" t="s">
        <v>92</v>
      </c>
      <c r="K379" s="202">
        <v>0</v>
      </c>
      <c r="L379" s="54">
        <v>0</v>
      </c>
      <c r="M379" s="54">
        <v>9990</v>
      </c>
      <c r="N379" s="54">
        <v>0</v>
      </c>
      <c r="O379" s="54">
        <f>K379+L379+M379+N379</f>
        <v>9990</v>
      </c>
      <c r="P379" s="51">
        <v>2016</v>
      </c>
      <c r="Q379" s="3"/>
      <c r="R379" s="299">
        <f>K379+L379+M379</f>
        <v>9990</v>
      </c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</row>
    <row r="380" spans="1:18" ht="51">
      <c r="A380" s="14" t="s">
        <v>89</v>
      </c>
      <c r="B380" s="14">
        <v>1</v>
      </c>
      <c r="C380" s="158" t="s">
        <v>119</v>
      </c>
      <c r="D380" s="158" t="s">
        <v>96</v>
      </c>
      <c r="E380" s="158" t="s">
        <v>119</v>
      </c>
      <c r="F380" s="158" t="s">
        <v>90</v>
      </c>
      <c r="G380" s="158">
        <v>9</v>
      </c>
      <c r="H380" s="14"/>
      <c r="I380" s="30" t="s">
        <v>397</v>
      </c>
      <c r="J380" s="14" t="s">
        <v>154</v>
      </c>
      <c r="K380" s="200">
        <v>0</v>
      </c>
      <c r="L380" s="40">
        <v>0</v>
      </c>
      <c r="M380" s="40">
        <v>22</v>
      </c>
      <c r="N380" s="40">
        <v>0</v>
      </c>
      <c r="O380" s="40">
        <f>K380+L380+M380+N380</f>
        <v>22</v>
      </c>
      <c r="P380" s="14">
        <v>2016</v>
      </c>
      <c r="R380" s="299"/>
    </row>
    <row r="381" spans="1:62" s="71" customFormat="1" ht="63.75">
      <c r="A381" s="51" t="s">
        <v>89</v>
      </c>
      <c r="B381" s="51">
        <v>1</v>
      </c>
      <c r="C381" s="51" t="s">
        <v>119</v>
      </c>
      <c r="D381" s="51" t="s">
        <v>96</v>
      </c>
      <c r="E381" s="51" t="s">
        <v>119</v>
      </c>
      <c r="F381" s="51">
        <v>1</v>
      </c>
      <c r="G381" s="51">
        <v>0</v>
      </c>
      <c r="H381" s="60" t="s">
        <v>473</v>
      </c>
      <c r="I381" s="55" t="s">
        <v>398</v>
      </c>
      <c r="J381" s="51" t="s">
        <v>111</v>
      </c>
      <c r="K381" s="202" t="s">
        <v>112</v>
      </c>
      <c r="L381" s="54" t="s">
        <v>112</v>
      </c>
      <c r="M381" s="54" t="s">
        <v>112</v>
      </c>
      <c r="N381" s="54" t="s">
        <v>112</v>
      </c>
      <c r="O381" s="54" t="s">
        <v>112</v>
      </c>
      <c r="P381" s="51">
        <v>2017</v>
      </c>
      <c r="Q381" s="3"/>
      <c r="R381" s="299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</row>
    <row r="382" spans="1:18" ht="25.5">
      <c r="A382" s="14" t="s">
        <v>89</v>
      </c>
      <c r="B382" s="14">
        <v>1</v>
      </c>
      <c r="C382" s="14" t="s">
        <v>119</v>
      </c>
      <c r="D382" s="14" t="s">
        <v>96</v>
      </c>
      <c r="E382" s="14" t="s">
        <v>119</v>
      </c>
      <c r="F382" s="14">
        <v>1</v>
      </c>
      <c r="G382" s="14">
        <v>0</v>
      </c>
      <c r="H382" s="14"/>
      <c r="I382" s="30" t="s">
        <v>399</v>
      </c>
      <c r="J382" s="14" t="s">
        <v>154</v>
      </c>
      <c r="K382" s="200">
        <v>3</v>
      </c>
      <c r="L382" s="40">
        <v>5</v>
      </c>
      <c r="M382" s="40">
        <v>5</v>
      </c>
      <c r="N382" s="40">
        <v>5</v>
      </c>
      <c r="O382" s="40">
        <f>SUM(K382:N382)</f>
        <v>18</v>
      </c>
      <c r="P382" s="14">
        <v>2017</v>
      </c>
      <c r="R382" s="299"/>
    </row>
    <row r="383" spans="1:62" s="21" customFormat="1" ht="38.25">
      <c r="A383" s="42" t="s">
        <v>89</v>
      </c>
      <c r="B383" s="42">
        <v>1</v>
      </c>
      <c r="C383" s="42" t="s">
        <v>119</v>
      </c>
      <c r="D383" s="42" t="s">
        <v>96</v>
      </c>
      <c r="E383" s="42" t="s">
        <v>122</v>
      </c>
      <c r="F383" s="42" t="s">
        <v>90</v>
      </c>
      <c r="G383" s="42" t="s">
        <v>90</v>
      </c>
      <c r="H383" s="42"/>
      <c r="I383" s="43" t="s">
        <v>400</v>
      </c>
      <c r="J383" s="42" t="s">
        <v>92</v>
      </c>
      <c r="K383" s="197">
        <f>K384+K385</f>
        <v>5096.8</v>
      </c>
      <c r="L383" s="44">
        <f>L384+L385</f>
        <v>3904.6</v>
      </c>
      <c r="M383" s="44">
        <f>M384+M385</f>
        <v>8890</v>
      </c>
      <c r="N383" s="44">
        <f>N384+N385</f>
        <v>14339</v>
      </c>
      <c r="O383" s="44">
        <f>O384+O385</f>
        <v>32230.4</v>
      </c>
      <c r="P383" s="157">
        <v>2017</v>
      </c>
      <c r="Q383" s="20"/>
      <c r="R383" s="299">
        <f>K383+L383+M383</f>
        <v>17891.4</v>
      </c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</row>
    <row r="384" spans="1:18" ht="15.75">
      <c r="A384" s="45"/>
      <c r="B384" s="45"/>
      <c r="C384" s="45"/>
      <c r="D384" s="45"/>
      <c r="E384" s="45"/>
      <c r="F384" s="45"/>
      <c r="G384" s="45"/>
      <c r="H384" s="45">
        <v>3</v>
      </c>
      <c r="I384" s="46" t="s">
        <v>93</v>
      </c>
      <c r="J384" s="47" t="s">
        <v>92</v>
      </c>
      <c r="K384" s="198">
        <f>K389+K391+K393</f>
        <v>5096.8</v>
      </c>
      <c r="L384" s="48">
        <f>L389+L391+L393</f>
        <v>3904.6</v>
      </c>
      <c r="M384" s="48">
        <f>M389+M391+M393</f>
        <v>8890</v>
      </c>
      <c r="N384" s="48">
        <f>N389+N391+N393</f>
        <v>14339</v>
      </c>
      <c r="O384" s="48">
        <f>O389+O391+O393</f>
        <v>32230.4</v>
      </c>
      <c r="P384" s="47">
        <v>2017</v>
      </c>
      <c r="R384" s="299">
        <f>K384+L384+M384</f>
        <v>17891.4</v>
      </c>
    </row>
    <row r="385" spans="1:18" ht="15.75">
      <c r="A385" s="45"/>
      <c r="B385" s="45"/>
      <c r="C385" s="45"/>
      <c r="D385" s="45"/>
      <c r="E385" s="45"/>
      <c r="F385" s="45"/>
      <c r="G385" s="45"/>
      <c r="H385" s="45">
        <v>2</v>
      </c>
      <c r="I385" s="46" t="s">
        <v>94</v>
      </c>
      <c r="J385" s="47" t="s">
        <v>92</v>
      </c>
      <c r="K385" s="198">
        <v>0</v>
      </c>
      <c r="L385" s="48">
        <v>0</v>
      </c>
      <c r="M385" s="48">
        <v>0</v>
      </c>
      <c r="N385" s="48">
        <v>0</v>
      </c>
      <c r="O385" s="48">
        <f>K385+L385+M385</f>
        <v>0</v>
      </c>
      <c r="P385" s="47"/>
      <c r="R385" s="299">
        <f>K385+L385+M385</f>
        <v>0</v>
      </c>
    </row>
    <row r="386" spans="1:18" ht="38.25">
      <c r="A386" s="108" t="s">
        <v>89</v>
      </c>
      <c r="B386" s="108">
        <v>1</v>
      </c>
      <c r="C386" s="108" t="s">
        <v>119</v>
      </c>
      <c r="D386" s="108" t="s">
        <v>96</v>
      </c>
      <c r="E386" s="108" t="s">
        <v>122</v>
      </c>
      <c r="F386" s="108" t="s">
        <v>90</v>
      </c>
      <c r="G386" s="108" t="s">
        <v>90</v>
      </c>
      <c r="H386" s="108"/>
      <c r="I386" s="30" t="s">
        <v>401</v>
      </c>
      <c r="J386" s="14" t="s">
        <v>99</v>
      </c>
      <c r="K386" s="193">
        <v>55.7</v>
      </c>
      <c r="L386" s="28">
        <v>82.3</v>
      </c>
      <c r="M386" s="28">
        <v>100</v>
      </c>
      <c r="N386" s="28">
        <v>100</v>
      </c>
      <c r="O386" s="28">
        <v>100</v>
      </c>
      <c r="P386" s="159">
        <v>2017</v>
      </c>
      <c r="R386" s="299"/>
    </row>
    <row r="387" spans="1:18" ht="38.25">
      <c r="A387" s="160" t="s">
        <v>89</v>
      </c>
      <c r="B387" s="160">
        <v>1</v>
      </c>
      <c r="C387" s="160" t="s">
        <v>119</v>
      </c>
      <c r="D387" s="160" t="s">
        <v>96</v>
      </c>
      <c r="E387" s="160" t="s">
        <v>122</v>
      </c>
      <c r="F387" s="160" t="s">
        <v>90</v>
      </c>
      <c r="G387" s="160" t="s">
        <v>90</v>
      </c>
      <c r="H387" s="160"/>
      <c r="I387" s="30" t="s">
        <v>402</v>
      </c>
      <c r="J387" s="14" t="s">
        <v>99</v>
      </c>
      <c r="K387" s="193">
        <v>45.5</v>
      </c>
      <c r="L387" s="28">
        <v>45.5</v>
      </c>
      <c r="M387" s="28">
        <v>45.5</v>
      </c>
      <c r="N387" s="28">
        <v>100</v>
      </c>
      <c r="O387" s="28">
        <v>100</v>
      </c>
      <c r="P387" s="161">
        <v>2017</v>
      </c>
      <c r="R387" s="299"/>
    </row>
    <row r="388" spans="1:18" ht="38.25">
      <c r="A388" s="160" t="s">
        <v>89</v>
      </c>
      <c r="B388" s="160">
        <v>1</v>
      </c>
      <c r="C388" s="160" t="s">
        <v>119</v>
      </c>
      <c r="D388" s="160" t="s">
        <v>96</v>
      </c>
      <c r="E388" s="160" t="s">
        <v>122</v>
      </c>
      <c r="F388" s="160" t="s">
        <v>90</v>
      </c>
      <c r="G388" s="160" t="s">
        <v>90</v>
      </c>
      <c r="H388" s="160"/>
      <c r="I388" s="30" t="s">
        <v>403</v>
      </c>
      <c r="J388" s="14" t="s">
        <v>99</v>
      </c>
      <c r="K388" s="193">
        <v>84.6</v>
      </c>
      <c r="L388" s="28">
        <v>92.3</v>
      </c>
      <c r="M388" s="28">
        <v>100</v>
      </c>
      <c r="N388" s="28">
        <v>100</v>
      </c>
      <c r="O388" s="162">
        <v>100</v>
      </c>
      <c r="P388" s="34">
        <v>2017</v>
      </c>
      <c r="R388" s="299"/>
    </row>
    <row r="389" spans="1:18" ht="25.5">
      <c r="A389" s="50" t="s">
        <v>89</v>
      </c>
      <c r="B389" s="50">
        <v>1</v>
      </c>
      <c r="C389" s="50" t="s">
        <v>119</v>
      </c>
      <c r="D389" s="50" t="s">
        <v>96</v>
      </c>
      <c r="E389" s="50" t="s">
        <v>122</v>
      </c>
      <c r="F389" s="51" t="s">
        <v>90</v>
      </c>
      <c r="G389" s="51" t="s">
        <v>96</v>
      </c>
      <c r="H389" s="51">
        <v>3</v>
      </c>
      <c r="I389" s="55" t="s">
        <v>404</v>
      </c>
      <c r="J389" s="51" t="s">
        <v>92</v>
      </c>
      <c r="K389" s="199">
        <v>4897.8</v>
      </c>
      <c r="L389" s="290">
        <v>3904.6</v>
      </c>
      <c r="M389" s="54">
        <v>6590</v>
      </c>
      <c r="N389" s="54">
        <v>0</v>
      </c>
      <c r="O389" s="54">
        <f aca="true" t="shared" si="12" ref="O389:O394">K389+L389+M389+N389</f>
        <v>15392.4</v>
      </c>
      <c r="P389" s="163">
        <v>2016</v>
      </c>
      <c r="R389" s="299">
        <f>K389+L389+M389</f>
        <v>15392.4</v>
      </c>
    </row>
    <row r="390" spans="1:18" ht="25.5">
      <c r="A390" s="14" t="s">
        <v>89</v>
      </c>
      <c r="B390" s="14">
        <v>1</v>
      </c>
      <c r="C390" s="158" t="s">
        <v>119</v>
      </c>
      <c r="D390" s="158" t="s">
        <v>96</v>
      </c>
      <c r="E390" s="158" t="s">
        <v>122</v>
      </c>
      <c r="F390" s="158" t="s">
        <v>90</v>
      </c>
      <c r="G390" s="158" t="s">
        <v>96</v>
      </c>
      <c r="H390" s="14"/>
      <c r="I390" s="30" t="s">
        <v>405</v>
      </c>
      <c r="J390" s="14" t="s">
        <v>154</v>
      </c>
      <c r="K390" s="200">
        <v>13</v>
      </c>
      <c r="L390" s="40">
        <v>21</v>
      </c>
      <c r="M390" s="40">
        <v>14</v>
      </c>
      <c r="N390" s="40">
        <v>0</v>
      </c>
      <c r="O390" s="40">
        <f t="shared" si="12"/>
        <v>48</v>
      </c>
      <c r="P390" s="14">
        <v>2016</v>
      </c>
      <c r="R390" s="299"/>
    </row>
    <row r="391" spans="1:62" s="49" customFormat="1" ht="51">
      <c r="A391" s="51" t="s">
        <v>89</v>
      </c>
      <c r="B391" s="51">
        <v>1</v>
      </c>
      <c r="C391" s="51" t="s">
        <v>119</v>
      </c>
      <c r="D391" s="51" t="s">
        <v>96</v>
      </c>
      <c r="E391" s="51" t="s">
        <v>122</v>
      </c>
      <c r="F391" s="51" t="s">
        <v>90</v>
      </c>
      <c r="G391" s="51">
        <v>2</v>
      </c>
      <c r="H391" s="51">
        <v>3</v>
      </c>
      <c r="I391" s="55" t="s">
        <v>406</v>
      </c>
      <c r="J391" s="51" t="s">
        <v>92</v>
      </c>
      <c r="K391" s="199">
        <v>199</v>
      </c>
      <c r="L391" s="54">
        <v>0</v>
      </c>
      <c r="M391" s="54">
        <v>0</v>
      </c>
      <c r="N391" s="54">
        <v>14339</v>
      </c>
      <c r="O391" s="54">
        <f t="shared" si="12"/>
        <v>14538</v>
      </c>
      <c r="P391" s="51">
        <v>2017</v>
      </c>
      <c r="Q391" s="3"/>
      <c r="R391" s="299">
        <f>K391+L391+M391</f>
        <v>199</v>
      </c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</row>
    <row r="392" spans="1:18" ht="38.25">
      <c r="A392" s="14" t="s">
        <v>89</v>
      </c>
      <c r="B392" s="14">
        <v>1</v>
      </c>
      <c r="C392" s="158" t="s">
        <v>119</v>
      </c>
      <c r="D392" s="158" t="s">
        <v>96</v>
      </c>
      <c r="E392" s="158" t="s">
        <v>122</v>
      </c>
      <c r="F392" s="158" t="s">
        <v>90</v>
      </c>
      <c r="G392" s="158" t="s">
        <v>114</v>
      </c>
      <c r="H392" s="14"/>
      <c r="I392" s="30" t="s">
        <v>407</v>
      </c>
      <c r="J392" s="14" t="s">
        <v>154</v>
      </c>
      <c r="K392" s="200">
        <v>1</v>
      </c>
      <c r="L392" s="40">
        <v>0</v>
      </c>
      <c r="M392" s="40">
        <v>0</v>
      </c>
      <c r="N392" s="40">
        <v>60</v>
      </c>
      <c r="O392" s="28">
        <f t="shared" si="12"/>
        <v>61</v>
      </c>
      <c r="P392" s="14">
        <v>2017</v>
      </c>
      <c r="R392" s="299"/>
    </row>
    <row r="393" spans="1:18" ht="25.5">
      <c r="A393" s="50" t="s">
        <v>89</v>
      </c>
      <c r="B393" s="50">
        <v>1</v>
      </c>
      <c r="C393" s="50" t="s">
        <v>119</v>
      </c>
      <c r="D393" s="50" t="s">
        <v>96</v>
      </c>
      <c r="E393" s="50" t="s">
        <v>122</v>
      </c>
      <c r="F393" s="51" t="s">
        <v>90</v>
      </c>
      <c r="G393" s="51">
        <v>3</v>
      </c>
      <c r="H393" s="51">
        <v>3</v>
      </c>
      <c r="I393" s="55" t="s">
        <v>408</v>
      </c>
      <c r="J393" s="51" t="s">
        <v>92</v>
      </c>
      <c r="K393" s="202">
        <v>0</v>
      </c>
      <c r="L393" s="290">
        <v>0</v>
      </c>
      <c r="M393" s="54">
        <v>2300</v>
      </c>
      <c r="N393" s="54">
        <v>0</v>
      </c>
      <c r="O393" s="54">
        <f>K393+L393+M393+N393</f>
        <v>2300</v>
      </c>
      <c r="P393" s="51">
        <v>2016</v>
      </c>
      <c r="R393" s="299">
        <f>K393+L393+M393</f>
        <v>2300</v>
      </c>
    </row>
    <row r="394" spans="1:18" ht="38.25">
      <c r="A394" s="14" t="s">
        <v>89</v>
      </c>
      <c r="B394" s="14">
        <v>1</v>
      </c>
      <c r="C394" s="158" t="s">
        <v>119</v>
      </c>
      <c r="D394" s="158" t="s">
        <v>96</v>
      </c>
      <c r="E394" s="158" t="s">
        <v>122</v>
      </c>
      <c r="F394" s="158" t="s">
        <v>90</v>
      </c>
      <c r="G394" s="158">
        <v>3</v>
      </c>
      <c r="H394" s="14"/>
      <c r="I394" s="30" t="s">
        <v>409</v>
      </c>
      <c r="J394" s="14" t="s">
        <v>154</v>
      </c>
      <c r="K394" s="200">
        <v>0</v>
      </c>
      <c r="L394" s="40">
        <v>0</v>
      </c>
      <c r="M394" s="40">
        <v>1</v>
      </c>
      <c r="N394" s="40">
        <v>0</v>
      </c>
      <c r="O394" s="40">
        <f t="shared" si="12"/>
        <v>1</v>
      </c>
      <c r="P394" s="14">
        <v>2016</v>
      </c>
      <c r="R394" s="299"/>
    </row>
    <row r="395" spans="1:18" ht="63.75">
      <c r="A395" s="59" t="s">
        <v>89</v>
      </c>
      <c r="B395" s="59">
        <v>1</v>
      </c>
      <c r="C395" s="59" t="s">
        <v>119</v>
      </c>
      <c r="D395" s="59" t="s">
        <v>96</v>
      </c>
      <c r="E395" s="59">
        <v>4</v>
      </c>
      <c r="F395" s="59">
        <v>0</v>
      </c>
      <c r="G395" s="59">
        <v>4</v>
      </c>
      <c r="H395" s="59"/>
      <c r="I395" s="61" t="s">
        <v>410</v>
      </c>
      <c r="J395" s="59" t="s">
        <v>111</v>
      </c>
      <c r="K395" s="204" t="s">
        <v>112</v>
      </c>
      <c r="L395" s="62" t="s">
        <v>112</v>
      </c>
      <c r="M395" s="62" t="s">
        <v>112</v>
      </c>
      <c r="N395" s="62" t="s">
        <v>112</v>
      </c>
      <c r="O395" s="62" t="s">
        <v>112</v>
      </c>
      <c r="P395" s="59">
        <v>2017</v>
      </c>
      <c r="R395" s="299"/>
    </row>
    <row r="396" spans="1:18" ht="56.25" customHeight="1">
      <c r="A396" s="14" t="s">
        <v>89</v>
      </c>
      <c r="B396" s="14">
        <v>1</v>
      </c>
      <c r="C396" s="14" t="s">
        <v>119</v>
      </c>
      <c r="D396" s="14" t="s">
        <v>96</v>
      </c>
      <c r="E396" s="14">
        <v>4</v>
      </c>
      <c r="F396" s="14">
        <v>0</v>
      </c>
      <c r="G396" s="14">
        <v>4</v>
      </c>
      <c r="H396" s="14"/>
      <c r="I396" s="30" t="s">
        <v>411</v>
      </c>
      <c r="J396" s="14" t="s">
        <v>154</v>
      </c>
      <c r="K396" s="200">
        <v>5</v>
      </c>
      <c r="L396" s="40">
        <v>6</v>
      </c>
      <c r="M396" s="40">
        <v>6</v>
      </c>
      <c r="N396" s="40">
        <v>6</v>
      </c>
      <c r="O396" s="40">
        <f>SUM(K396:N396)</f>
        <v>23</v>
      </c>
      <c r="P396" s="14">
        <v>2017</v>
      </c>
      <c r="R396" s="299"/>
    </row>
    <row r="397" spans="1:62" s="21" customFormat="1" ht="38.25">
      <c r="A397" s="248" t="s">
        <v>89</v>
      </c>
      <c r="B397" s="248">
        <v>1</v>
      </c>
      <c r="C397" s="248" t="s">
        <v>119</v>
      </c>
      <c r="D397" s="248" t="s">
        <v>96</v>
      </c>
      <c r="E397" s="248" t="s">
        <v>128</v>
      </c>
      <c r="F397" s="248" t="s">
        <v>90</v>
      </c>
      <c r="G397" s="248" t="s">
        <v>90</v>
      </c>
      <c r="H397" s="248"/>
      <c r="I397" s="247" t="s">
        <v>412</v>
      </c>
      <c r="J397" s="248" t="s">
        <v>92</v>
      </c>
      <c r="K397" s="257">
        <f>K404+K406</f>
        <v>115.1</v>
      </c>
      <c r="L397" s="251">
        <f>L398+L399</f>
        <v>1950</v>
      </c>
      <c r="M397" s="251">
        <f>M398+M399</f>
        <v>1953</v>
      </c>
      <c r="N397" s="251">
        <f>N398+N399</f>
        <v>2613</v>
      </c>
      <c r="O397" s="251">
        <f>O398+O399</f>
        <v>6631.1</v>
      </c>
      <c r="P397" s="248">
        <v>2017</v>
      </c>
      <c r="Q397" s="20"/>
      <c r="R397" s="299">
        <f>K397+L397+M397</f>
        <v>4018.1</v>
      </c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</row>
    <row r="398" spans="1:18" ht="15.75">
      <c r="A398" s="249"/>
      <c r="B398" s="249"/>
      <c r="C398" s="249"/>
      <c r="D398" s="249"/>
      <c r="E398" s="249"/>
      <c r="F398" s="249"/>
      <c r="G398" s="249"/>
      <c r="H398" s="249">
        <v>3</v>
      </c>
      <c r="I398" s="253" t="s">
        <v>93</v>
      </c>
      <c r="J398" s="254" t="s">
        <v>92</v>
      </c>
      <c r="K398" s="255">
        <f>K404+K406</f>
        <v>115.1</v>
      </c>
      <c r="L398" s="256">
        <f>L404+L408+L406</f>
        <v>1950</v>
      </c>
      <c r="M398" s="256">
        <f>M404+M408+M406</f>
        <v>1953</v>
      </c>
      <c r="N398" s="256">
        <f>N404+N408+N406</f>
        <v>2613</v>
      </c>
      <c r="O398" s="256">
        <f>O404+O408+O406</f>
        <v>6631.1</v>
      </c>
      <c r="P398" s="254">
        <v>2017</v>
      </c>
      <c r="R398" s="299">
        <f>K398+L398+M398</f>
        <v>4018.1</v>
      </c>
    </row>
    <row r="399" spans="1:18" ht="15.75">
      <c r="A399" s="249"/>
      <c r="B399" s="249"/>
      <c r="C399" s="249"/>
      <c r="D399" s="249"/>
      <c r="E399" s="249"/>
      <c r="F399" s="249"/>
      <c r="G399" s="249"/>
      <c r="H399" s="249">
        <v>2</v>
      </c>
      <c r="I399" s="253" t="s">
        <v>94</v>
      </c>
      <c r="J399" s="254" t="s">
        <v>92</v>
      </c>
      <c r="K399" s="255">
        <v>0</v>
      </c>
      <c r="L399" s="256">
        <v>0</v>
      </c>
      <c r="M399" s="256">
        <v>0</v>
      </c>
      <c r="N399" s="256">
        <v>0</v>
      </c>
      <c r="O399" s="256">
        <f>K399+L399+M399</f>
        <v>0</v>
      </c>
      <c r="P399" s="256"/>
      <c r="R399" s="299">
        <f>K399+L399+M399</f>
        <v>0</v>
      </c>
    </row>
    <row r="400" spans="1:18" ht="55.5" customHeight="1">
      <c r="A400" s="14" t="s">
        <v>89</v>
      </c>
      <c r="B400" s="14">
        <v>1</v>
      </c>
      <c r="C400" s="14" t="s">
        <v>119</v>
      </c>
      <c r="D400" s="14" t="s">
        <v>96</v>
      </c>
      <c r="E400" s="14" t="s">
        <v>128</v>
      </c>
      <c r="F400" s="14" t="s">
        <v>90</v>
      </c>
      <c r="G400" s="14" t="s">
        <v>90</v>
      </c>
      <c r="H400" s="14"/>
      <c r="I400" s="30" t="s">
        <v>413</v>
      </c>
      <c r="J400" s="14" t="s">
        <v>154</v>
      </c>
      <c r="K400" s="200">
        <v>15</v>
      </c>
      <c r="L400" s="40">
        <v>702</v>
      </c>
      <c r="M400" s="40">
        <v>643</v>
      </c>
      <c r="N400" s="40">
        <v>863</v>
      </c>
      <c r="O400" s="40">
        <f>K400+L400+M400+N400</f>
        <v>2223</v>
      </c>
      <c r="P400" s="14">
        <v>2017</v>
      </c>
      <c r="R400" s="299"/>
    </row>
    <row r="401" spans="1:18" ht="51">
      <c r="A401" s="14" t="s">
        <v>89</v>
      </c>
      <c r="B401" s="14">
        <v>1</v>
      </c>
      <c r="C401" s="14" t="s">
        <v>119</v>
      </c>
      <c r="D401" s="14" t="s">
        <v>96</v>
      </c>
      <c r="E401" s="14" t="s">
        <v>128</v>
      </c>
      <c r="F401" s="14" t="s">
        <v>90</v>
      </c>
      <c r="G401" s="14" t="s">
        <v>90</v>
      </c>
      <c r="H401" s="14"/>
      <c r="I401" s="30" t="s">
        <v>414</v>
      </c>
      <c r="J401" s="14" t="s">
        <v>99</v>
      </c>
      <c r="K401" s="193">
        <v>79.4</v>
      </c>
      <c r="L401" s="28">
        <v>79.4</v>
      </c>
      <c r="M401" s="28">
        <v>89.7</v>
      </c>
      <c r="N401" s="28">
        <v>100</v>
      </c>
      <c r="O401" s="28">
        <v>100</v>
      </c>
      <c r="P401" s="14">
        <v>2017</v>
      </c>
      <c r="R401" s="299"/>
    </row>
    <row r="402" spans="1:18" ht="51">
      <c r="A402" s="51" t="s">
        <v>89</v>
      </c>
      <c r="B402" s="51">
        <v>1</v>
      </c>
      <c r="C402" s="51" t="s">
        <v>119</v>
      </c>
      <c r="D402" s="51" t="s">
        <v>96</v>
      </c>
      <c r="E402" s="51" t="s">
        <v>128</v>
      </c>
      <c r="F402" s="51" t="s">
        <v>90</v>
      </c>
      <c r="G402" s="51" t="s">
        <v>96</v>
      </c>
      <c r="H402" s="51"/>
      <c r="I402" s="55" t="s">
        <v>415</v>
      </c>
      <c r="J402" s="51" t="s">
        <v>111</v>
      </c>
      <c r="K402" s="202" t="s">
        <v>112</v>
      </c>
      <c r="L402" s="54" t="s">
        <v>112</v>
      </c>
      <c r="M402" s="54" t="s">
        <v>112</v>
      </c>
      <c r="N402" s="54" t="s">
        <v>112</v>
      </c>
      <c r="O402" s="54" t="s">
        <v>112</v>
      </c>
      <c r="P402" s="51">
        <v>2017</v>
      </c>
      <c r="R402" s="299"/>
    </row>
    <row r="403" spans="1:18" ht="25.5">
      <c r="A403" s="14" t="s">
        <v>89</v>
      </c>
      <c r="B403" s="14">
        <v>1</v>
      </c>
      <c r="C403" s="158" t="s">
        <v>119</v>
      </c>
      <c r="D403" s="158" t="s">
        <v>96</v>
      </c>
      <c r="E403" s="158" t="s">
        <v>128</v>
      </c>
      <c r="F403" s="158" t="s">
        <v>90</v>
      </c>
      <c r="G403" s="158" t="s">
        <v>96</v>
      </c>
      <c r="H403" s="14"/>
      <c r="I403" s="30" t="s">
        <v>416</v>
      </c>
      <c r="J403" s="14" t="s">
        <v>154</v>
      </c>
      <c r="K403" s="200">
        <v>70</v>
      </c>
      <c r="L403" s="40">
        <v>69</v>
      </c>
      <c r="M403" s="40">
        <v>68</v>
      </c>
      <c r="N403" s="40">
        <v>68</v>
      </c>
      <c r="O403" s="40">
        <f>N403</f>
        <v>68</v>
      </c>
      <c r="P403" s="14">
        <v>2017</v>
      </c>
      <c r="R403" s="299"/>
    </row>
    <row r="404" spans="1:18" ht="25.5">
      <c r="A404" s="50" t="s">
        <v>89</v>
      </c>
      <c r="B404" s="50">
        <v>1</v>
      </c>
      <c r="C404" s="50" t="s">
        <v>119</v>
      </c>
      <c r="D404" s="50" t="s">
        <v>96</v>
      </c>
      <c r="E404" s="50" t="s">
        <v>128</v>
      </c>
      <c r="F404" s="50" t="s">
        <v>90</v>
      </c>
      <c r="G404" s="50" t="s">
        <v>114</v>
      </c>
      <c r="H404" s="51">
        <v>3</v>
      </c>
      <c r="I404" s="288" t="s">
        <v>444</v>
      </c>
      <c r="J404" s="51" t="s">
        <v>92</v>
      </c>
      <c r="K404" s="202">
        <v>45</v>
      </c>
      <c r="L404" s="54">
        <v>0</v>
      </c>
      <c r="M404" s="54">
        <v>0</v>
      </c>
      <c r="N404" s="54">
        <v>0</v>
      </c>
      <c r="O404" s="54">
        <f>K404+L404+M404+N404</f>
        <v>45</v>
      </c>
      <c r="P404" s="50">
        <v>2014</v>
      </c>
      <c r="R404" s="299">
        <f>K404+L404+M404</f>
        <v>45</v>
      </c>
    </row>
    <row r="405" spans="1:18" ht="25.5">
      <c r="A405" s="14" t="s">
        <v>89</v>
      </c>
      <c r="B405" s="14">
        <v>1</v>
      </c>
      <c r="C405" s="14" t="s">
        <v>119</v>
      </c>
      <c r="D405" s="14" t="s">
        <v>96</v>
      </c>
      <c r="E405" s="14" t="s">
        <v>128</v>
      </c>
      <c r="F405" s="14" t="s">
        <v>90</v>
      </c>
      <c r="G405" s="14" t="s">
        <v>114</v>
      </c>
      <c r="H405" s="14"/>
      <c r="I405" s="76" t="s">
        <v>417</v>
      </c>
      <c r="J405" s="14" t="s">
        <v>154</v>
      </c>
      <c r="K405" s="200">
        <v>15</v>
      </c>
      <c r="L405" s="40">
        <v>0</v>
      </c>
      <c r="M405" s="40">
        <v>0</v>
      </c>
      <c r="N405" s="40">
        <v>0</v>
      </c>
      <c r="O405" s="40">
        <v>15</v>
      </c>
      <c r="P405" s="14">
        <v>2014</v>
      </c>
      <c r="R405" s="299"/>
    </row>
    <row r="406" spans="1:62" s="71" customFormat="1" ht="25.5">
      <c r="A406" s="60" t="s">
        <v>89</v>
      </c>
      <c r="B406" s="60">
        <v>1</v>
      </c>
      <c r="C406" s="60" t="s">
        <v>119</v>
      </c>
      <c r="D406" s="60" t="s">
        <v>96</v>
      </c>
      <c r="E406" s="60" t="s">
        <v>128</v>
      </c>
      <c r="F406" s="60" t="s">
        <v>90</v>
      </c>
      <c r="G406" s="60">
        <v>3</v>
      </c>
      <c r="H406" s="60">
        <v>3</v>
      </c>
      <c r="I406" s="69" t="s">
        <v>418</v>
      </c>
      <c r="J406" s="60" t="s">
        <v>92</v>
      </c>
      <c r="K406" s="203">
        <v>70.1</v>
      </c>
      <c r="L406" s="57">
        <v>0</v>
      </c>
      <c r="M406" s="57">
        <v>24</v>
      </c>
      <c r="N406" s="57">
        <v>24</v>
      </c>
      <c r="O406" s="57">
        <f>K406+L406+M406+N406</f>
        <v>118.1</v>
      </c>
      <c r="P406" s="60">
        <v>2017</v>
      </c>
      <c r="Q406" s="3"/>
      <c r="R406" s="299">
        <f>K406+L406+M406</f>
        <v>94.1</v>
      </c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</row>
    <row r="407" spans="1:18" ht="25.5">
      <c r="A407" s="14" t="s">
        <v>89</v>
      </c>
      <c r="B407" s="14">
        <v>1</v>
      </c>
      <c r="C407" s="14" t="s">
        <v>119</v>
      </c>
      <c r="D407" s="14" t="s">
        <v>96</v>
      </c>
      <c r="E407" s="14" t="s">
        <v>128</v>
      </c>
      <c r="F407" s="14" t="s">
        <v>90</v>
      </c>
      <c r="G407" s="14">
        <v>3</v>
      </c>
      <c r="H407" s="14"/>
      <c r="I407" s="30" t="s">
        <v>419</v>
      </c>
      <c r="J407" s="14" t="s">
        <v>154</v>
      </c>
      <c r="K407" s="200">
        <v>6399</v>
      </c>
      <c r="L407" s="40">
        <v>0</v>
      </c>
      <c r="M407" s="40">
        <v>1600</v>
      </c>
      <c r="N407" s="40">
        <v>1600</v>
      </c>
      <c r="O407" s="28">
        <f>K407+L407+M407+N407</f>
        <v>9599</v>
      </c>
      <c r="P407" s="14">
        <v>2017</v>
      </c>
      <c r="R407" s="299"/>
    </row>
    <row r="408" spans="1:62" s="71" customFormat="1" ht="38.25">
      <c r="A408" s="60" t="s">
        <v>89</v>
      </c>
      <c r="B408" s="60">
        <v>1</v>
      </c>
      <c r="C408" s="60" t="s">
        <v>119</v>
      </c>
      <c r="D408" s="60" t="s">
        <v>96</v>
      </c>
      <c r="E408" s="60" t="s">
        <v>128</v>
      </c>
      <c r="F408" s="60" t="s">
        <v>90</v>
      </c>
      <c r="G408" s="60">
        <v>5</v>
      </c>
      <c r="H408" s="60">
        <v>3</v>
      </c>
      <c r="I408" s="69" t="s">
        <v>420</v>
      </c>
      <c r="J408" s="60" t="s">
        <v>92</v>
      </c>
      <c r="K408" s="203">
        <v>0</v>
      </c>
      <c r="L408" s="233">
        <v>1950</v>
      </c>
      <c r="M408" s="57">
        <v>1929</v>
      </c>
      <c r="N408" s="57">
        <v>2589</v>
      </c>
      <c r="O408" s="57">
        <f>K408+L408+M408+N408</f>
        <v>6468</v>
      </c>
      <c r="P408" s="60">
        <v>2017</v>
      </c>
      <c r="Q408" s="3"/>
      <c r="R408" s="299">
        <f>K408+L408+M408</f>
        <v>3879</v>
      </c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</row>
    <row r="409" spans="1:18" ht="39" customHeight="1">
      <c r="A409" s="14" t="s">
        <v>89</v>
      </c>
      <c r="B409" s="14">
        <v>1</v>
      </c>
      <c r="C409" s="14" t="s">
        <v>119</v>
      </c>
      <c r="D409" s="14" t="s">
        <v>96</v>
      </c>
      <c r="E409" s="14" t="s">
        <v>128</v>
      </c>
      <c r="F409" s="14" t="s">
        <v>90</v>
      </c>
      <c r="G409" s="14">
        <v>5</v>
      </c>
      <c r="H409" s="14"/>
      <c r="I409" s="30" t="s">
        <v>421</v>
      </c>
      <c r="J409" s="14" t="s">
        <v>154</v>
      </c>
      <c r="K409" s="200">
        <v>0</v>
      </c>
      <c r="L409" s="40">
        <v>650</v>
      </c>
      <c r="M409" s="40">
        <v>643</v>
      </c>
      <c r="N409" s="40">
        <v>863</v>
      </c>
      <c r="O409" s="40">
        <f>K409+L409+M409+N409</f>
        <v>2156</v>
      </c>
      <c r="P409" s="14">
        <v>2017</v>
      </c>
      <c r="R409" s="299"/>
    </row>
    <row r="410" spans="1:62" s="21" customFormat="1" ht="38.25">
      <c r="A410" s="264" t="s">
        <v>89</v>
      </c>
      <c r="B410" s="264">
        <v>1</v>
      </c>
      <c r="C410" s="264" t="s">
        <v>122</v>
      </c>
      <c r="D410" s="264" t="s">
        <v>90</v>
      </c>
      <c r="E410" s="264" t="s">
        <v>90</v>
      </c>
      <c r="F410" s="264" t="s">
        <v>90</v>
      </c>
      <c r="G410" s="264" t="s">
        <v>90</v>
      </c>
      <c r="H410" s="264"/>
      <c r="I410" s="265" t="s">
        <v>422</v>
      </c>
      <c r="J410" s="264" t="s">
        <v>92</v>
      </c>
      <c r="K410" s="266">
        <f>K411+K412+K413</f>
        <v>4403.2</v>
      </c>
      <c r="L410" s="267">
        <f>L411+L412+L413</f>
        <v>2045.8</v>
      </c>
      <c r="M410" s="267">
        <f>M411+M412+M413</f>
        <v>13500</v>
      </c>
      <c r="N410" s="267">
        <f>N411+N412+N413</f>
        <v>15000</v>
      </c>
      <c r="O410" s="267">
        <f>O411+O412+O413</f>
        <v>34949</v>
      </c>
      <c r="P410" s="264">
        <v>2017</v>
      </c>
      <c r="Q410" s="20"/>
      <c r="R410" s="299">
        <f aca="true" t="shared" si="13" ref="R410:R417">K410+L410+M410</f>
        <v>19949</v>
      </c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</row>
    <row r="411" spans="1:62" s="73" customFormat="1" ht="15.75">
      <c r="A411" s="164" t="s">
        <v>84</v>
      </c>
      <c r="B411" s="164" t="s">
        <v>84</v>
      </c>
      <c r="C411" s="164" t="s">
        <v>84</v>
      </c>
      <c r="D411" s="164" t="s">
        <v>84</v>
      </c>
      <c r="E411" s="164" t="s">
        <v>84</v>
      </c>
      <c r="F411" s="164" t="s">
        <v>84</v>
      </c>
      <c r="G411" s="164" t="s">
        <v>84</v>
      </c>
      <c r="H411" s="164">
        <v>3</v>
      </c>
      <c r="I411" s="165" t="s">
        <v>93</v>
      </c>
      <c r="J411" s="26" t="s">
        <v>92</v>
      </c>
      <c r="K411" s="207">
        <f aca="true" t="shared" si="14" ref="K411:O412">K415+K433</f>
        <v>750</v>
      </c>
      <c r="L411" s="29">
        <f t="shared" si="14"/>
        <v>500</v>
      </c>
      <c r="M411" s="29">
        <f t="shared" si="14"/>
        <v>13500</v>
      </c>
      <c r="N411" s="29">
        <f t="shared" si="14"/>
        <v>15000</v>
      </c>
      <c r="O411" s="29">
        <f t="shared" si="14"/>
        <v>29750</v>
      </c>
      <c r="P411" s="26">
        <v>2017</v>
      </c>
      <c r="Q411" s="3"/>
      <c r="R411" s="299">
        <f t="shared" si="13"/>
        <v>14750</v>
      </c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</row>
    <row r="412" spans="1:18" ht="15.75">
      <c r="A412" s="13" t="s">
        <v>84</v>
      </c>
      <c r="B412" s="13" t="s">
        <v>84</v>
      </c>
      <c r="C412" s="13" t="s">
        <v>84</v>
      </c>
      <c r="D412" s="13" t="s">
        <v>84</v>
      </c>
      <c r="E412" s="13" t="s">
        <v>84</v>
      </c>
      <c r="F412" s="13" t="s">
        <v>84</v>
      </c>
      <c r="G412" s="13" t="s">
        <v>84</v>
      </c>
      <c r="H412" s="13">
        <v>2</v>
      </c>
      <c r="I412" s="39" t="s">
        <v>94</v>
      </c>
      <c r="J412" s="14" t="s">
        <v>92</v>
      </c>
      <c r="K412" s="193">
        <f t="shared" si="14"/>
        <v>1695.8</v>
      </c>
      <c r="L412" s="28">
        <f t="shared" si="14"/>
        <v>0</v>
      </c>
      <c r="M412" s="28">
        <f t="shared" si="14"/>
        <v>0</v>
      </c>
      <c r="N412" s="28">
        <f t="shared" si="14"/>
        <v>0</v>
      </c>
      <c r="O412" s="28">
        <f t="shared" si="14"/>
        <v>1695.8</v>
      </c>
      <c r="P412" s="14">
        <v>2014</v>
      </c>
      <c r="R412" s="299">
        <f t="shared" si="13"/>
        <v>1695.8</v>
      </c>
    </row>
    <row r="413" spans="1:18" ht="15.75">
      <c r="A413" s="13"/>
      <c r="B413" s="13"/>
      <c r="C413" s="13"/>
      <c r="D413" s="13"/>
      <c r="E413" s="13"/>
      <c r="F413" s="13"/>
      <c r="G413" s="13"/>
      <c r="H413" s="13">
        <v>1</v>
      </c>
      <c r="I413" s="39" t="s">
        <v>95</v>
      </c>
      <c r="J413" s="14" t="s">
        <v>92</v>
      </c>
      <c r="K413" s="193">
        <f>K417</f>
        <v>1957.4</v>
      </c>
      <c r="L413" s="28">
        <f>L417</f>
        <v>1545.8</v>
      </c>
      <c r="M413" s="28">
        <f>M417</f>
        <v>0</v>
      </c>
      <c r="N413" s="28">
        <f>N417</f>
        <v>0</v>
      </c>
      <c r="O413" s="28">
        <f>O417</f>
        <v>3503.2</v>
      </c>
      <c r="P413" s="14">
        <v>2015</v>
      </c>
      <c r="R413" s="299">
        <f t="shared" si="13"/>
        <v>3503.2</v>
      </c>
    </row>
    <row r="414" spans="1:62" s="166" customFormat="1" ht="63.75">
      <c r="A414" s="248" t="s">
        <v>89</v>
      </c>
      <c r="B414" s="248">
        <v>1</v>
      </c>
      <c r="C414" s="248" t="s">
        <v>122</v>
      </c>
      <c r="D414" s="248" t="s">
        <v>96</v>
      </c>
      <c r="E414" s="248" t="s">
        <v>96</v>
      </c>
      <c r="F414" s="248" t="s">
        <v>90</v>
      </c>
      <c r="G414" s="248" t="s">
        <v>90</v>
      </c>
      <c r="H414" s="248"/>
      <c r="I414" s="247" t="s">
        <v>423</v>
      </c>
      <c r="J414" s="248" t="s">
        <v>92</v>
      </c>
      <c r="K414" s="257">
        <f>K415+K416+K417</f>
        <v>4303.2</v>
      </c>
      <c r="L414" s="257">
        <f>L415+L416+L417</f>
        <v>2015.8</v>
      </c>
      <c r="M414" s="257">
        <f>M415+M416+M417</f>
        <v>13200</v>
      </c>
      <c r="N414" s="257">
        <f>N415+N416+N417</f>
        <v>14700</v>
      </c>
      <c r="O414" s="257">
        <f>O415+O416+O417</f>
        <v>34219</v>
      </c>
      <c r="P414" s="248">
        <v>2017</v>
      </c>
      <c r="Q414" s="20"/>
      <c r="R414" s="299">
        <f t="shared" si="13"/>
        <v>19519</v>
      </c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</row>
    <row r="415" spans="1:18" ht="15.75">
      <c r="A415" s="248" t="s">
        <v>84</v>
      </c>
      <c r="B415" s="248" t="s">
        <v>84</v>
      </c>
      <c r="C415" s="248" t="s">
        <v>84</v>
      </c>
      <c r="D415" s="248" t="s">
        <v>84</v>
      </c>
      <c r="E415" s="248" t="s">
        <v>84</v>
      </c>
      <c r="F415" s="248" t="s">
        <v>84</v>
      </c>
      <c r="G415" s="248" t="s">
        <v>84</v>
      </c>
      <c r="H415" s="248">
        <v>3</v>
      </c>
      <c r="I415" s="247" t="s">
        <v>93</v>
      </c>
      <c r="J415" s="270" t="s">
        <v>92</v>
      </c>
      <c r="K415" s="259">
        <f>K422+K428</f>
        <v>650</v>
      </c>
      <c r="L415" s="260">
        <f>L422+L428</f>
        <v>470</v>
      </c>
      <c r="M415" s="260">
        <f>M422+M428</f>
        <v>13200</v>
      </c>
      <c r="N415" s="260">
        <f>N422+N428</f>
        <v>14700</v>
      </c>
      <c r="O415" s="260">
        <f>O422+O428</f>
        <v>29020</v>
      </c>
      <c r="P415" s="275">
        <v>2017</v>
      </c>
      <c r="R415" s="299">
        <f t="shared" si="13"/>
        <v>14320</v>
      </c>
    </row>
    <row r="416" spans="1:18" ht="15.75">
      <c r="A416" s="248"/>
      <c r="B416" s="248"/>
      <c r="C416" s="248"/>
      <c r="D416" s="248"/>
      <c r="E416" s="248"/>
      <c r="F416" s="248"/>
      <c r="G416" s="248"/>
      <c r="H416" s="248">
        <v>2</v>
      </c>
      <c r="I416" s="247" t="s">
        <v>94</v>
      </c>
      <c r="J416" s="270" t="s">
        <v>92</v>
      </c>
      <c r="K416" s="259">
        <f>K424</f>
        <v>1695.8</v>
      </c>
      <c r="L416" s="260">
        <f>L424</f>
        <v>0</v>
      </c>
      <c r="M416" s="260">
        <f>M424</f>
        <v>0</v>
      </c>
      <c r="N416" s="260">
        <f>N424</f>
        <v>0</v>
      </c>
      <c r="O416" s="260">
        <f>O424</f>
        <v>1695.8</v>
      </c>
      <c r="P416" s="270">
        <v>2014</v>
      </c>
      <c r="R416" s="299">
        <f t="shared" si="13"/>
        <v>1695.8</v>
      </c>
    </row>
    <row r="417" spans="1:18" ht="15.75">
      <c r="A417" s="248"/>
      <c r="B417" s="248"/>
      <c r="C417" s="248"/>
      <c r="D417" s="248"/>
      <c r="E417" s="248"/>
      <c r="F417" s="248"/>
      <c r="G417" s="248"/>
      <c r="H417" s="248">
        <v>1</v>
      </c>
      <c r="I417" s="247" t="s">
        <v>95</v>
      </c>
      <c r="J417" s="270" t="s">
        <v>92</v>
      </c>
      <c r="K417" s="259">
        <f>K426</f>
        <v>1957.4</v>
      </c>
      <c r="L417" s="260">
        <f>L426</f>
        <v>1545.8</v>
      </c>
      <c r="M417" s="260">
        <f>M426</f>
        <v>0</v>
      </c>
      <c r="N417" s="260">
        <f>N426</f>
        <v>0</v>
      </c>
      <c r="O417" s="260">
        <f>O426</f>
        <v>3503.2</v>
      </c>
      <c r="P417" s="270">
        <v>2015</v>
      </c>
      <c r="R417" s="299">
        <f t="shared" si="13"/>
        <v>3503.2</v>
      </c>
    </row>
    <row r="418" spans="1:62" s="49" customFormat="1" ht="63.75">
      <c r="A418" s="14" t="s">
        <v>89</v>
      </c>
      <c r="B418" s="14">
        <v>1</v>
      </c>
      <c r="C418" s="14" t="s">
        <v>122</v>
      </c>
      <c r="D418" s="14" t="s">
        <v>96</v>
      </c>
      <c r="E418" s="14" t="s">
        <v>96</v>
      </c>
      <c r="F418" s="14" t="s">
        <v>90</v>
      </c>
      <c r="G418" s="14">
        <v>0</v>
      </c>
      <c r="H418" s="14"/>
      <c r="I418" s="30" t="s">
        <v>424</v>
      </c>
      <c r="J418" s="14" t="s">
        <v>99</v>
      </c>
      <c r="K418" s="193">
        <v>95.1</v>
      </c>
      <c r="L418" s="28">
        <v>95.9</v>
      </c>
      <c r="M418" s="28">
        <v>97.9</v>
      </c>
      <c r="N418" s="28">
        <v>100</v>
      </c>
      <c r="O418" s="28">
        <v>100</v>
      </c>
      <c r="P418" s="14">
        <v>2017</v>
      </c>
      <c r="Q418" s="3"/>
      <c r="R418" s="299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</row>
    <row r="419" spans="1:62" s="49" customFormat="1" ht="63.75">
      <c r="A419" s="14" t="s">
        <v>89</v>
      </c>
      <c r="B419" s="14">
        <v>1</v>
      </c>
      <c r="C419" s="14" t="s">
        <v>122</v>
      </c>
      <c r="D419" s="14" t="s">
        <v>96</v>
      </c>
      <c r="E419" s="14" t="s">
        <v>96</v>
      </c>
      <c r="F419" s="14" t="s">
        <v>90</v>
      </c>
      <c r="G419" s="14">
        <v>0</v>
      </c>
      <c r="H419" s="14"/>
      <c r="I419" s="64" t="s">
        <v>425</v>
      </c>
      <c r="J419" s="14" t="s">
        <v>99</v>
      </c>
      <c r="K419" s="193">
        <v>3.9</v>
      </c>
      <c r="L419" s="28">
        <v>4</v>
      </c>
      <c r="M419" s="28">
        <v>4.1</v>
      </c>
      <c r="N419" s="28">
        <v>4.2</v>
      </c>
      <c r="O419" s="28">
        <v>4.2</v>
      </c>
      <c r="P419" s="14">
        <v>2017</v>
      </c>
      <c r="Q419" s="3"/>
      <c r="R419" s="299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</row>
    <row r="420" spans="1:62" s="49" customFormat="1" ht="38.25">
      <c r="A420" s="51" t="s">
        <v>89</v>
      </c>
      <c r="B420" s="51">
        <v>1</v>
      </c>
      <c r="C420" s="51" t="s">
        <v>122</v>
      </c>
      <c r="D420" s="51" t="s">
        <v>96</v>
      </c>
      <c r="E420" s="51" t="s">
        <v>96</v>
      </c>
      <c r="F420" s="51" t="s">
        <v>90</v>
      </c>
      <c r="G420" s="51" t="s">
        <v>96</v>
      </c>
      <c r="H420" s="51"/>
      <c r="I420" s="55" t="s">
        <v>426</v>
      </c>
      <c r="J420" s="51" t="s">
        <v>111</v>
      </c>
      <c r="K420" s="202" t="s">
        <v>112</v>
      </c>
      <c r="L420" s="54" t="s">
        <v>245</v>
      </c>
      <c r="M420" s="54" t="s">
        <v>245</v>
      </c>
      <c r="N420" s="54" t="s">
        <v>245</v>
      </c>
      <c r="O420" s="54" t="s">
        <v>112</v>
      </c>
      <c r="P420" s="51">
        <v>2017</v>
      </c>
      <c r="Q420" s="3"/>
      <c r="R420" s="299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</row>
    <row r="421" spans="1:62" s="49" customFormat="1" ht="25.5">
      <c r="A421" s="14" t="s">
        <v>89</v>
      </c>
      <c r="B421" s="14">
        <v>1</v>
      </c>
      <c r="C421" s="14" t="s">
        <v>122</v>
      </c>
      <c r="D421" s="14" t="s">
        <v>96</v>
      </c>
      <c r="E421" s="14" t="s">
        <v>96</v>
      </c>
      <c r="F421" s="14" t="s">
        <v>90</v>
      </c>
      <c r="G421" s="14" t="s">
        <v>96</v>
      </c>
      <c r="H421" s="14"/>
      <c r="I421" s="30" t="s">
        <v>427</v>
      </c>
      <c r="J421" s="14" t="s">
        <v>154</v>
      </c>
      <c r="K421" s="200">
        <v>1</v>
      </c>
      <c r="L421" s="40">
        <v>0</v>
      </c>
      <c r="M421" s="40">
        <v>0</v>
      </c>
      <c r="N421" s="40">
        <v>0</v>
      </c>
      <c r="O421" s="40">
        <v>1</v>
      </c>
      <c r="P421" s="14">
        <v>2017</v>
      </c>
      <c r="Q421" s="3"/>
      <c r="R421" s="299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</row>
    <row r="422" spans="1:62" s="167" customFormat="1" ht="38.25">
      <c r="A422" s="51" t="s">
        <v>89</v>
      </c>
      <c r="B422" s="51">
        <v>1</v>
      </c>
      <c r="C422" s="51" t="s">
        <v>122</v>
      </c>
      <c r="D422" s="51" t="s">
        <v>96</v>
      </c>
      <c r="E422" s="51" t="s">
        <v>96</v>
      </c>
      <c r="F422" s="51" t="s">
        <v>90</v>
      </c>
      <c r="G422" s="51" t="s">
        <v>114</v>
      </c>
      <c r="H422" s="51">
        <v>3</v>
      </c>
      <c r="I422" s="288" t="s">
        <v>445</v>
      </c>
      <c r="J422" s="51" t="s">
        <v>92</v>
      </c>
      <c r="K422" s="199">
        <v>650</v>
      </c>
      <c r="L422" s="54">
        <v>0</v>
      </c>
      <c r="M422" s="54">
        <v>0</v>
      </c>
      <c r="N422" s="54">
        <v>0</v>
      </c>
      <c r="O422" s="54">
        <v>650</v>
      </c>
      <c r="P422" s="51">
        <v>2014</v>
      </c>
      <c r="Q422" s="143"/>
      <c r="R422" s="299">
        <f>K422+L422+M422</f>
        <v>650</v>
      </c>
      <c r="S422" s="143"/>
      <c r="T422" s="143"/>
      <c r="U422" s="143"/>
      <c r="V422" s="143"/>
      <c r="W422" s="143"/>
      <c r="X422" s="143"/>
      <c r="Y422" s="143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43"/>
      <c r="AJ422" s="143"/>
      <c r="AK422" s="143"/>
      <c r="AL422" s="143"/>
      <c r="AM422" s="143"/>
      <c r="AN422" s="143"/>
      <c r="AO422" s="143"/>
      <c r="AP422" s="143"/>
      <c r="AQ422" s="143"/>
      <c r="AR422" s="143"/>
      <c r="AS422" s="143"/>
      <c r="AT422" s="143"/>
      <c r="AU422" s="143"/>
      <c r="AV422" s="143"/>
      <c r="AW422" s="143"/>
      <c r="AX422" s="143"/>
      <c r="AY422" s="143"/>
      <c r="AZ422" s="143"/>
      <c r="BA422" s="143"/>
      <c r="BB422" s="143"/>
      <c r="BC422" s="143"/>
      <c r="BD422" s="143"/>
      <c r="BE422" s="143"/>
      <c r="BF422" s="143"/>
      <c r="BG422" s="143"/>
      <c r="BH422" s="143"/>
      <c r="BI422" s="143"/>
      <c r="BJ422" s="143"/>
    </row>
    <row r="423" spans="1:62" s="167" customFormat="1" ht="25.5">
      <c r="A423" s="14" t="s">
        <v>89</v>
      </c>
      <c r="B423" s="14">
        <v>1</v>
      </c>
      <c r="C423" s="14" t="s">
        <v>122</v>
      </c>
      <c r="D423" s="14" t="s">
        <v>96</v>
      </c>
      <c r="E423" s="14" t="s">
        <v>96</v>
      </c>
      <c r="F423" s="14" t="s">
        <v>90</v>
      </c>
      <c r="G423" s="14" t="s">
        <v>114</v>
      </c>
      <c r="H423" s="14"/>
      <c r="I423" s="30" t="s">
        <v>428</v>
      </c>
      <c r="J423" s="14" t="s">
        <v>154</v>
      </c>
      <c r="K423" s="200">
        <v>4</v>
      </c>
      <c r="L423" s="40">
        <v>0</v>
      </c>
      <c r="M423" s="40">
        <v>0</v>
      </c>
      <c r="N423" s="40">
        <v>0</v>
      </c>
      <c r="O423" s="40">
        <v>4</v>
      </c>
      <c r="P423" s="14">
        <v>2014</v>
      </c>
      <c r="Q423" s="143"/>
      <c r="R423" s="299"/>
      <c r="S423" s="143"/>
      <c r="T423" s="143"/>
      <c r="U423" s="143"/>
      <c r="V423" s="143"/>
      <c r="W423" s="143"/>
      <c r="X423" s="143"/>
      <c r="Y423" s="143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43"/>
      <c r="AJ423" s="143"/>
      <c r="AK423" s="143"/>
      <c r="AL423" s="143"/>
      <c r="AM423" s="143"/>
      <c r="AN423" s="143"/>
      <c r="AO423" s="143"/>
      <c r="AP423" s="143"/>
      <c r="AQ423" s="143"/>
      <c r="AR423" s="143"/>
      <c r="AS423" s="143"/>
      <c r="AT423" s="143"/>
      <c r="AU423" s="143"/>
      <c r="AV423" s="143"/>
      <c r="AW423" s="143"/>
      <c r="AX423" s="143"/>
      <c r="AY423" s="143"/>
      <c r="AZ423" s="143"/>
      <c r="BA423" s="143"/>
      <c r="BB423" s="143"/>
      <c r="BC423" s="143"/>
      <c r="BD423" s="143"/>
      <c r="BE423" s="143"/>
      <c r="BF423" s="143"/>
      <c r="BG423" s="143"/>
      <c r="BH423" s="143"/>
      <c r="BI423" s="143"/>
      <c r="BJ423" s="143"/>
    </row>
    <row r="424" spans="1:62" s="167" customFormat="1" ht="75" customHeight="1">
      <c r="A424" s="51" t="s">
        <v>89</v>
      </c>
      <c r="B424" s="51">
        <v>1</v>
      </c>
      <c r="C424" s="51" t="s">
        <v>122</v>
      </c>
      <c r="D424" s="51">
        <v>7</v>
      </c>
      <c r="E424" s="51">
        <v>8</v>
      </c>
      <c r="F424" s="51">
        <v>4</v>
      </c>
      <c r="G424" s="51">
        <v>5</v>
      </c>
      <c r="H424" s="51">
        <v>2</v>
      </c>
      <c r="I424" s="55" t="s">
        <v>429</v>
      </c>
      <c r="J424" s="51" t="s">
        <v>92</v>
      </c>
      <c r="K424" s="202">
        <v>1695.8</v>
      </c>
      <c r="L424" s="54">
        <v>0</v>
      </c>
      <c r="M424" s="54">
        <v>0</v>
      </c>
      <c r="N424" s="54">
        <v>0</v>
      </c>
      <c r="O424" s="54">
        <f>K424+L424+M424+N424</f>
        <v>1695.8</v>
      </c>
      <c r="P424" s="51">
        <v>2014</v>
      </c>
      <c r="Q424" s="143"/>
      <c r="R424" s="299">
        <f>K424+L424+M424</f>
        <v>1695.8</v>
      </c>
      <c r="S424" s="143"/>
      <c r="T424" s="143"/>
      <c r="U424" s="143"/>
      <c r="V424" s="143"/>
      <c r="W424" s="143"/>
      <c r="X424" s="143"/>
      <c r="Y424" s="143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43"/>
      <c r="AJ424" s="143"/>
      <c r="AK424" s="143"/>
      <c r="AL424" s="143"/>
      <c r="AM424" s="143"/>
      <c r="AN424" s="143"/>
      <c r="AO424" s="143"/>
      <c r="AP424" s="143"/>
      <c r="AQ424" s="143"/>
      <c r="AR424" s="143"/>
      <c r="AS424" s="143"/>
      <c r="AT424" s="143"/>
      <c r="AU424" s="143"/>
      <c r="AV424" s="143"/>
      <c r="AW424" s="143"/>
      <c r="AX424" s="143"/>
      <c r="AY424" s="143"/>
      <c r="AZ424" s="143"/>
      <c r="BA424" s="143"/>
      <c r="BB424" s="143"/>
      <c r="BC424" s="143"/>
      <c r="BD424" s="143"/>
      <c r="BE424" s="143"/>
      <c r="BF424" s="143"/>
      <c r="BG424" s="143"/>
      <c r="BH424" s="143"/>
      <c r="BI424" s="143"/>
      <c r="BJ424" s="143"/>
    </row>
    <row r="425" spans="1:62" s="49" customFormat="1" ht="70.5" customHeight="1">
      <c r="A425" s="14" t="s">
        <v>89</v>
      </c>
      <c r="B425" s="14">
        <v>1</v>
      </c>
      <c r="C425" s="14" t="s">
        <v>122</v>
      </c>
      <c r="D425" s="14">
        <v>7</v>
      </c>
      <c r="E425" s="14">
        <v>8</v>
      </c>
      <c r="F425" s="14">
        <v>4</v>
      </c>
      <c r="G425" s="14">
        <v>5</v>
      </c>
      <c r="H425" s="14"/>
      <c r="I425" s="30" t="s">
        <v>430</v>
      </c>
      <c r="J425" s="14" t="s">
        <v>154</v>
      </c>
      <c r="K425" s="230" t="s">
        <v>119</v>
      </c>
      <c r="L425" s="168" t="s">
        <v>90</v>
      </c>
      <c r="M425" s="168" t="s">
        <v>90</v>
      </c>
      <c r="N425" s="168" t="s">
        <v>90</v>
      </c>
      <c r="O425" s="40">
        <f>K425+L425+M425+N425</f>
        <v>3</v>
      </c>
      <c r="P425" s="14">
        <v>2014</v>
      </c>
      <c r="Q425" s="3"/>
      <c r="R425" s="299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</row>
    <row r="426" spans="1:62" s="49" customFormat="1" ht="38.25">
      <c r="A426" s="50" t="s">
        <v>89</v>
      </c>
      <c r="B426" s="50">
        <v>1</v>
      </c>
      <c r="C426" s="50" t="s">
        <v>122</v>
      </c>
      <c r="D426" s="50">
        <v>5</v>
      </c>
      <c r="E426" s="50">
        <v>0</v>
      </c>
      <c r="F426" s="50">
        <v>2</v>
      </c>
      <c r="G426" s="50">
        <v>7</v>
      </c>
      <c r="H426" s="50">
        <v>1</v>
      </c>
      <c r="I426" s="182" t="s">
        <v>431</v>
      </c>
      <c r="J426" s="50" t="s">
        <v>92</v>
      </c>
      <c r="K426" s="199">
        <v>1957.4</v>
      </c>
      <c r="L426" s="290">
        <v>1545.8</v>
      </c>
      <c r="M426" s="53">
        <v>0</v>
      </c>
      <c r="N426" s="53">
        <v>0</v>
      </c>
      <c r="O426" s="54">
        <f>K426+L426+M426+N426</f>
        <v>3503.2</v>
      </c>
      <c r="P426" s="51">
        <v>2015</v>
      </c>
      <c r="Q426" s="3"/>
      <c r="R426" s="299">
        <f>K426+L426+M426</f>
        <v>3503.2</v>
      </c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</row>
    <row r="427" spans="1:62" s="49" customFormat="1" ht="62.25" customHeight="1">
      <c r="A427" s="14" t="s">
        <v>89</v>
      </c>
      <c r="B427" s="14">
        <v>1</v>
      </c>
      <c r="C427" s="14" t="s">
        <v>122</v>
      </c>
      <c r="D427" s="14">
        <v>5</v>
      </c>
      <c r="E427" s="14">
        <v>0</v>
      </c>
      <c r="F427" s="14">
        <v>2</v>
      </c>
      <c r="G427" s="14">
        <v>7</v>
      </c>
      <c r="H427" s="14"/>
      <c r="I427" s="30" t="s">
        <v>432</v>
      </c>
      <c r="J427" s="14" t="s">
        <v>154</v>
      </c>
      <c r="K427" s="213">
        <v>3</v>
      </c>
      <c r="L427" s="88">
        <v>2</v>
      </c>
      <c r="M427" s="88">
        <f>M426</f>
        <v>0</v>
      </c>
      <c r="N427" s="88">
        <v>0</v>
      </c>
      <c r="O427" s="88">
        <f>K427+L427+M427+N427</f>
        <v>5</v>
      </c>
      <c r="P427" s="14">
        <v>2015</v>
      </c>
      <c r="Q427" s="3"/>
      <c r="R427" s="299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</row>
    <row r="428" spans="1:62" s="167" customFormat="1" ht="76.5">
      <c r="A428" s="51" t="s">
        <v>89</v>
      </c>
      <c r="B428" s="51">
        <v>1</v>
      </c>
      <c r="C428" s="51" t="s">
        <v>122</v>
      </c>
      <c r="D428" s="51" t="s">
        <v>96</v>
      </c>
      <c r="E428" s="51" t="s">
        <v>96</v>
      </c>
      <c r="F428" s="51" t="s">
        <v>90</v>
      </c>
      <c r="G428" s="51">
        <v>6</v>
      </c>
      <c r="H428" s="51">
        <v>3</v>
      </c>
      <c r="I428" s="69" t="s">
        <v>0</v>
      </c>
      <c r="J428" s="51" t="s">
        <v>92</v>
      </c>
      <c r="K428" s="203">
        <v>0</v>
      </c>
      <c r="L428" s="54">
        <v>470</v>
      </c>
      <c r="M428" s="54">
        <v>13200</v>
      </c>
      <c r="N428" s="54">
        <v>14700</v>
      </c>
      <c r="O428" s="54">
        <f>K428+L428+M428+N428</f>
        <v>28370</v>
      </c>
      <c r="P428" s="51">
        <v>2017</v>
      </c>
      <c r="Q428" s="143"/>
      <c r="R428" s="299">
        <f>K428+L428+M428</f>
        <v>13670</v>
      </c>
      <c r="S428" s="143"/>
      <c r="T428" s="143"/>
      <c r="U428" s="143"/>
      <c r="V428" s="143"/>
      <c r="W428" s="143"/>
      <c r="X428" s="143"/>
      <c r="Y428" s="143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43"/>
      <c r="AJ428" s="143"/>
      <c r="AK428" s="143"/>
      <c r="AL428" s="143"/>
      <c r="AM428" s="143"/>
      <c r="AN428" s="143"/>
      <c r="AO428" s="143"/>
      <c r="AP428" s="143"/>
      <c r="AQ428" s="143"/>
      <c r="AR428" s="143"/>
      <c r="AS428" s="143"/>
      <c r="AT428" s="143"/>
      <c r="AU428" s="143"/>
      <c r="AV428" s="143"/>
      <c r="AW428" s="143"/>
      <c r="AX428" s="143"/>
      <c r="AY428" s="143"/>
      <c r="AZ428" s="143"/>
      <c r="BA428" s="143"/>
      <c r="BB428" s="143"/>
      <c r="BC428" s="143"/>
      <c r="BD428" s="143"/>
      <c r="BE428" s="143"/>
      <c r="BF428" s="143"/>
      <c r="BG428" s="143"/>
      <c r="BH428" s="143"/>
      <c r="BI428" s="143"/>
      <c r="BJ428" s="143"/>
    </row>
    <row r="429" spans="1:62" s="167" customFormat="1" ht="68.25" customHeight="1">
      <c r="A429" s="14" t="s">
        <v>89</v>
      </c>
      <c r="B429" s="14">
        <v>1</v>
      </c>
      <c r="C429" s="14" t="s">
        <v>122</v>
      </c>
      <c r="D429" s="14" t="s">
        <v>96</v>
      </c>
      <c r="E429" s="14" t="s">
        <v>96</v>
      </c>
      <c r="F429" s="14" t="s">
        <v>90</v>
      </c>
      <c r="G429" s="14">
        <v>6</v>
      </c>
      <c r="H429" s="14"/>
      <c r="I429" s="30" t="s">
        <v>430</v>
      </c>
      <c r="J429" s="14" t="s">
        <v>154</v>
      </c>
      <c r="K429" s="200">
        <v>0</v>
      </c>
      <c r="L429" s="40">
        <v>1</v>
      </c>
      <c r="M429" s="40">
        <v>8</v>
      </c>
      <c r="N429" s="40">
        <v>13</v>
      </c>
      <c r="O429" s="40">
        <v>13</v>
      </c>
      <c r="P429" s="14">
        <v>2017</v>
      </c>
      <c r="Q429" s="143"/>
      <c r="R429" s="299"/>
      <c r="S429" s="143"/>
      <c r="T429" s="143"/>
      <c r="U429" s="143"/>
      <c r="V429" s="143"/>
      <c r="W429" s="143"/>
      <c r="X429" s="143"/>
      <c r="Y429" s="143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43"/>
      <c r="AJ429" s="143"/>
      <c r="AK429" s="143"/>
      <c r="AL429" s="143"/>
      <c r="AM429" s="143"/>
      <c r="AN429" s="143"/>
      <c r="AO429" s="143"/>
      <c r="AP429" s="143"/>
      <c r="AQ429" s="143"/>
      <c r="AR429" s="143"/>
      <c r="AS429" s="143"/>
      <c r="AT429" s="143"/>
      <c r="AU429" s="143"/>
      <c r="AV429" s="143"/>
      <c r="AW429" s="143"/>
      <c r="AX429" s="143"/>
      <c r="AY429" s="143"/>
      <c r="AZ429" s="143"/>
      <c r="BA429" s="143"/>
      <c r="BB429" s="143"/>
      <c r="BC429" s="143"/>
      <c r="BD429" s="143"/>
      <c r="BE429" s="143"/>
      <c r="BF429" s="143"/>
      <c r="BG429" s="143"/>
      <c r="BH429" s="143"/>
      <c r="BI429" s="143"/>
      <c r="BJ429" s="143"/>
    </row>
    <row r="430" spans="1:62" s="49" customFormat="1" ht="79.5" customHeight="1">
      <c r="A430" s="51" t="s">
        <v>89</v>
      </c>
      <c r="B430" s="51">
        <v>1</v>
      </c>
      <c r="C430" s="51" t="s">
        <v>122</v>
      </c>
      <c r="D430" s="51" t="s">
        <v>96</v>
      </c>
      <c r="E430" s="51" t="s">
        <v>96</v>
      </c>
      <c r="F430" s="51" t="s">
        <v>90</v>
      </c>
      <c r="G430" s="51">
        <v>7</v>
      </c>
      <c r="H430" s="51"/>
      <c r="I430" s="55" t="s">
        <v>1</v>
      </c>
      <c r="J430" s="51" t="s">
        <v>111</v>
      </c>
      <c r="K430" s="202" t="s">
        <v>112</v>
      </c>
      <c r="L430" s="54" t="s">
        <v>112</v>
      </c>
      <c r="M430" s="54" t="s">
        <v>112</v>
      </c>
      <c r="N430" s="54" t="s">
        <v>112</v>
      </c>
      <c r="O430" s="54" t="s">
        <v>112</v>
      </c>
      <c r="P430" s="51">
        <v>2017</v>
      </c>
      <c r="Q430" s="3"/>
      <c r="R430" s="299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</row>
    <row r="431" spans="1:62" s="49" customFormat="1" ht="51">
      <c r="A431" s="14" t="s">
        <v>89</v>
      </c>
      <c r="B431" s="14">
        <v>1</v>
      </c>
      <c r="C431" s="14" t="s">
        <v>122</v>
      </c>
      <c r="D431" s="14" t="s">
        <v>96</v>
      </c>
      <c r="E431" s="14" t="s">
        <v>96</v>
      </c>
      <c r="F431" s="14" t="s">
        <v>90</v>
      </c>
      <c r="G431" s="14">
        <v>7</v>
      </c>
      <c r="H431" s="14"/>
      <c r="I431" s="64" t="s">
        <v>2</v>
      </c>
      <c r="J431" s="14" t="s">
        <v>154</v>
      </c>
      <c r="K431" s="200">
        <v>1</v>
      </c>
      <c r="L431" s="40">
        <v>1</v>
      </c>
      <c r="M431" s="40">
        <v>1</v>
      </c>
      <c r="N431" s="40">
        <v>1</v>
      </c>
      <c r="O431" s="40">
        <v>1</v>
      </c>
      <c r="P431" s="14">
        <v>2017</v>
      </c>
      <c r="Q431" s="3"/>
      <c r="R431" s="299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</row>
    <row r="432" spans="1:62" s="166" customFormat="1" ht="51">
      <c r="A432" s="248" t="s">
        <v>89</v>
      </c>
      <c r="B432" s="248">
        <v>1</v>
      </c>
      <c r="C432" s="248" t="s">
        <v>122</v>
      </c>
      <c r="D432" s="248" t="s">
        <v>96</v>
      </c>
      <c r="E432" s="248" t="s">
        <v>114</v>
      </c>
      <c r="F432" s="248" t="s">
        <v>90</v>
      </c>
      <c r="G432" s="248" t="s">
        <v>90</v>
      </c>
      <c r="H432" s="248"/>
      <c r="I432" s="247" t="s">
        <v>3</v>
      </c>
      <c r="J432" s="248" t="s">
        <v>92</v>
      </c>
      <c r="K432" s="257">
        <f>K433+K434</f>
        <v>100</v>
      </c>
      <c r="L432" s="251">
        <f>L433+L434</f>
        <v>30</v>
      </c>
      <c r="M432" s="251">
        <f>M433+M434</f>
        <v>300</v>
      </c>
      <c r="N432" s="251">
        <f>N433+N434</f>
        <v>300</v>
      </c>
      <c r="O432" s="251">
        <f>O433+O434</f>
        <v>730</v>
      </c>
      <c r="P432" s="248">
        <v>2017</v>
      </c>
      <c r="Q432" s="20"/>
      <c r="R432" s="299">
        <f>K432+L432+M432</f>
        <v>430</v>
      </c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</row>
    <row r="433" spans="1:18" ht="15.75">
      <c r="A433" s="248"/>
      <c r="B433" s="248"/>
      <c r="C433" s="248"/>
      <c r="D433" s="248"/>
      <c r="E433" s="248"/>
      <c r="F433" s="248"/>
      <c r="G433" s="248"/>
      <c r="H433" s="248">
        <v>3</v>
      </c>
      <c r="I433" s="247" t="s">
        <v>93</v>
      </c>
      <c r="J433" s="270" t="s">
        <v>92</v>
      </c>
      <c r="K433" s="259">
        <f>K439</f>
        <v>100</v>
      </c>
      <c r="L433" s="260">
        <f>L439</f>
        <v>30</v>
      </c>
      <c r="M433" s="260">
        <f>M439</f>
        <v>300</v>
      </c>
      <c r="N433" s="260">
        <f>N439</f>
        <v>300</v>
      </c>
      <c r="O433" s="260">
        <f>O439</f>
        <v>730</v>
      </c>
      <c r="P433" s="284">
        <v>2017</v>
      </c>
      <c r="R433" s="299">
        <f>K433+L433+M433</f>
        <v>430</v>
      </c>
    </row>
    <row r="434" spans="1:18" ht="15.75">
      <c r="A434" s="249"/>
      <c r="B434" s="249"/>
      <c r="C434" s="249"/>
      <c r="D434" s="249"/>
      <c r="E434" s="249"/>
      <c r="F434" s="249"/>
      <c r="G434" s="249"/>
      <c r="H434" s="249">
        <v>2</v>
      </c>
      <c r="I434" s="253" t="s">
        <v>94</v>
      </c>
      <c r="J434" s="254" t="s">
        <v>92</v>
      </c>
      <c r="K434" s="255">
        <v>0</v>
      </c>
      <c r="L434" s="256">
        <v>0</v>
      </c>
      <c r="M434" s="256">
        <v>0</v>
      </c>
      <c r="N434" s="256">
        <v>0</v>
      </c>
      <c r="O434" s="256">
        <f>K434+L434+M434</f>
        <v>0</v>
      </c>
      <c r="P434" s="254" t="s">
        <v>84</v>
      </c>
      <c r="R434" s="299">
        <f>K434+L434+M434</f>
        <v>0</v>
      </c>
    </row>
    <row r="435" spans="1:18" ht="63.75">
      <c r="A435" s="14" t="s">
        <v>89</v>
      </c>
      <c r="B435" s="14">
        <v>1</v>
      </c>
      <c r="C435" s="14" t="s">
        <v>122</v>
      </c>
      <c r="D435" s="14" t="s">
        <v>96</v>
      </c>
      <c r="E435" s="14" t="s">
        <v>114</v>
      </c>
      <c r="F435" s="14" t="s">
        <v>90</v>
      </c>
      <c r="G435" s="14" t="s">
        <v>90</v>
      </c>
      <c r="H435" s="14"/>
      <c r="I435" s="30" t="s">
        <v>4</v>
      </c>
      <c r="J435" s="14" t="s">
        <v>99</v>
      </c>
      <c r="K435" s="193">
        <v>13.9</v>
      </c>
      <c r="L435" s="28">
        <v>18</v>
      </c>
      <c r="M435" s="28">
        <v>59</v>
      </c>
      <c r="N435" s="28">
        <v>100</v>
      </c>
      <c r="O435" s="28">
        <v>100</v>
      </c>
      <c r="P435" s="14">
        <v>2017</v>
      </c>
      <c r="R435" s="299"/>
    </row>
    <row r="436" spans="1:18" ht="67.5" customHeight="1">
      <c r="A436" s="14" t="s">
        <v>89</v>
      </c>
      <c r="B436" s="14">
        <v>1</v>
      </c>
      <c r="C436" s="14" t="s">
        <v>122</v>
      </c>
      <c r="D436" s="14" t="s">
        <v>96</v>
      </c>
      <c r="E436" s="14" t="s">
        <v>114</v>
      </c>
      <c r="F436" s="14" t="s">
        <v>90</v>
      </c>
      <c r="G436" s="14" t="s">
        <v>90</v>
      </c>
      <c r="H436" s="14"/>
      <c r="I436" s="64" t="s">
        <v>5</v>
      </c>
      <c r="J436" s="14" t="s">
        <v>92</v>
      </c>
      <c r="K436" s="193">
        <f>K432/(K440+K441)</f>
        <v>2.9</v>
      </c>
      <c r="L436" s="28">
        <f>L432/(L440+L441)</f>
        <v>3</v>
      </c>
      <c r="M436" s="28">
        <f>M432/(M440+M441)</f>
        <v>3</v>
      </c>
      <c r="N436" s="28">
        <f>N432/(N440+N441)</f>
        <v>3</v>
      </c>
      <c r="O436" s="28">
        <f>O432/(O440+O441)</f>
        <v>3</v>
      </c>
      <c r="P436" s="14">
        <v>2017</v>
      </c>
      <c r="R436" s="299"/>
    </row>
    <row r="437" spans="1:62" s="49" customFormat="1" ht="51">
      <c r="A437" s="51" t="s">
        <v>89</v>
      </c>
      <c r="B437" s="51">
        <v>1</v>
      </c>
      <c r="C437" s="51" t="s">
        <v>122</v>
      </c>
      <c r="D437" s="51" t="s">
        <v>96</v>
      </c>
      <c r="E437" s="51" t="s">
        <v>114</v>
      </c>
      <c r="F437" s="51" t="s">
        <v>90</v>
      </c>
      <c r="G437" s="51" t="s">
        <v>96</v>
      </c>
      <c r="H437" s="51"/>
      <c r="I437" s="55" t="s">
        <v>6</v>
      </c>
      <c r="J437" s="51" t="s">
        <v>111</v>
      </c>
      <c r="K437" s="202" t="s">
        <v>112</v>
      </c>
      <c r="L437" s="54" t="s">
        <v>245</v>
      </c>
      <c r="M437" s="54" t="s">
        <v>245</v>
      </c>
      <c r="N437" s="54" t="s">
        <v>245</v>
      </c>
      <c r="O437" s="54" t="s">
        <v>112</v>
      </c>
      <c r="P437" s="51">
        <v>2017</v>
      </c>
      <c r="Q437" s="3"/>
      <c r="R437" s="299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</row>
    <row r="438" spans="1:62" s="49" customFormat="1" ht="25.5">
      <c r="A438" s="14" t="s">
        <v>89</v>
      </c>
      <c r="B438" s="14">
        <v>1</v>
      </c>
      <c r="C438" s="14" t="s">
        <v>122</v>
      </c>
      <c r="D438" s="14" t="s">
        <v>96</v>
      </c>
      <c r="E438" s="14" t="s">
        <v>114</v>
      </c>
      <c r="F438" s="14" t="s">
        <v>90</v>
      </c>
      <c r="G438" s="14" t="s">
        <v>96</v>
      </c>
      <c r="H438" s="14"/>
      <c r="I438" s="30" t="s">
        <v>275</v>
      </c>
      <c r="J438" s="14" t="s">
        <v>154</v>
      </c>
      <c r="K438" s="200">
        <v>1</v>
      </c>
      <c r="L438" s="40">
        <v>0</v>
      </c>
      <c r="M438" s="40">
        <v>0</v>
      </c>
      <c r="N438" s="40">
        <v>0</v>
      </c>
      <c r="O438" s="40">
        <v>1</v>
      </c>
      <c r="P438" s="14">
        <v>2017</v>
      </c>
      <c r="Q438" s="3"/>
      <c r="R438" s="299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</row>
    <row r="439" spans="1:62" s="49" customFormat="1" ht="38.25">
      <c r="A439" s="51" t="s">
        <v>89</v>
      </c>
      <c r="B439" s="51">
        <v>1</v>
      </c>
      <c r="C439" s="51" t="s">
        <v>122</v>
      </c>
      <c r="D439" s="51" t="s">
        <v>96</v>
      </c>
      <c r="E439" s="51" t="s">
        <v>114</v>
      </c>
      <c r="F439" s="51" t="s">
        <v>90</v>
      </c>
      <c r="G439" s="51" t="s">
        <v>114</v>
      </c>
      <c r="H439" s="51">
        <v>3</v>
      </c>
      <c r="I439" s="55" t="s">
        <v>7</v>
      </c>
      <c r="J439" s="51" t="s">
        <v>92</v>
      </c>
      <c r="K439" s="202">
        <v>100</v>
      </c>
      <c r="L439" s="169">
        <v>30</v>
      </c>
      <c r="M439" s="169">
        <v>300</v>
      </c>
      <c r="N439" s="169">
        <v>300</v>
      </c>
      <c r="O439" s="169">
        <v>730</v>
      </c>
      <c r="P439" s="86">
        <v>2017</v>
      </c>
      <c r="Q439" s="3"/>
      <c r="R439" s="299">
        <f>K439+L439+M439</f>
        <v>430</v>
      </c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</row>
    <row r="440" spans="1:62" s="49" customFormat="1" ht="25.5">
      <c r="A440" s="14" t="s">
        <v>89</v>
      </c>
      <c r="B440" s="14">
        <v>1</v>
      </c>
      <c r="C440" s="14" t="s">
        <v>122</v>
      </c>
      <c r="D440" s="14" t="s">
        <v>96</v>
      </c>
      <c r="E440" s="14" t="s">
        <v>114</v>
      </c>
      <c r="F440" s="14" t="s">
        <v>90</v>
      </c>
      <c r="G440" s="14" t="s">
        <v>114</v>
      </c>
      <c r="H440" s="14"/>
      <c r="I440" s="30" t="s">
        <v>8</v>
      </c>
      <c r="J440" s="14" t="s">
        <v>117</v>
      </c>
      <c r="K440" s="208">
        <v>34</v>
      </c>
      <c r="L440" s="74">
        <v>10</v>
      </c>
      <c r="M440" s="74">
        <v>71</v>
      </c>
      <c r="N440" s="74">
        <v>85</v>
      </c>
      <c r="O440" s="74">
        <v>200</v>
      </c>
      <c r="P440" s="14">
        <v>2017</v>
      </c>
      <c r="Q440" s="3"/>
      <c r="R440" s="299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</row>
    <row r="441" spans="1:62" s="49" customFormat="1" ht="54" customHeight="1">
      <c r="A441" s="14" t="s">
        <v>89</v>
      </c>
      <c r="B441" s="14">
        <v>1</v>
      </c>
      <c r="C441" s="14" t="s">
        <v>122</v>
      </c>
      <c r="D441" s="14" t="s">
        <v>96</v>
      </c>
      <c r="E441" s="14" t="s">
        <v>114</v>
      </c>
      <c r="F441" s="14" t="s">
        <v>90</v>
      </c>
      <c r="G441" s="14">
        <v>2</v>
      </c>
      <c r="H441" s="14"/>
      <c r="I441" s="64" t="s">
        <v>9</v>
      </c>
      <c r="J441" s="14" t="s">
        <v>117</v>
      </c>
      <c r="K441" s="200">
        <v>0</v>
      </c>
      <c r="L441" s="40">
        <v>0</v>
      </c>
      <c r="M441" s="40">
        <v>29</v>
      </c>
      <c r="N441" s="40">
        <v>15</v>
      </c>
      <c r="O441" s="40">
        <v>44</v>
      </c>
      <c r="P441" s="14">
        <v>2017</v>
      </c>
      <c r="Q441" s="3"/>
      <c r="R441" s="299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</row>
    <row r="442" spans="1:62" s="285" customFormat="1" ht="38.25">
      <c r="A442" s="264" t="s">
        <v>89</v>
      </c>
      <c r="B442" s="264">
        <v>1</v>
      </c>
      <c r="C442" s="264" t="s">
        <v>128</v>
      </c>
      <c r="D442" s="264" t="s">
        <v>90</v>
      </c>
      <c r="E442" s="264" t="s">
        <v>90</v>
      </c>
      <c r="F442" s="264" t="s">
        <v>90</v>
      </c>
      <c r="G442" s="264" t="s">
        <v>90</v>
      </c>
      <c r="H442" s="264"/>
      <c r="I442" s="265" t="s">
        <v>10</v>
      </c>
      <c r="J442" s="264" t="s">
        <v>92</v>
      </c>
      <c r="K442" s="266">
        <f>K443+K444</f>
        <v>30162.2</v>
      </c>
      <c r="L442" s="267">
        <f>L443+L444</f>
        <v>18006.8</v>
      </c>
      <c r="M442" s="267">
        <f>M443+M444</f>
        <v>33568.1</v>
      </c>
      <c r="N442" s="267">
        <f>N443+N444</f>
        <v>35115.6</v>
      </c>
      <c r="O442" s="267">
        <f>O443+O444</f>
        <v>116852.7</v>
      </c>
      <c r="P442" s="264">
        <v>2017</v>
      </c>
      <c r="Q442" s="20"/>
      <c r="R442" s="299">
        <f aca="true" t="shared" si="15" ref="R442:R447">K442+L442+M442</f>
        <v>81737.1</v>
      </c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</row>
    <row r="443" spans="1:18" ht="15.75">
      <c r="A443" s="13" t="s">
        <v>84</v>
      </c>
      <c r="B443" s="13" t="s">
        <v>84</v>
      </c>
      <c r="C443" s="13" t="s">
        <v>84</v>
      </c>
      <c r="D443" s="13" t="s">
        <v>84</v>
      </c>
      <c r="E443" s="13" t="s">
        <v>84</v>
      </c>
      <c r="F443" s="13" t="s">
        <v>84</v>
      </c>
      <c r="G443" s="13" t="s">
        <v>84</v>
      </c>
      <c r="H443" s="13">
        <v>3</v>
      </c>
      <c r="I443" s="39" t="s">
        <v>93</v>
      </c>
      <c r="J443" s="14" t="s">
        <v>92</v>
      </c>
      <c r="K443" s="193">
        <f>K446+K461+K470+K497</f>
        <v>29187.5</v>
      </c>
      <c r="L443" s="28">
        <f>L446+L461+L470+L497</f>
        <v>17500.9</v>
      </c>
      <c r="M443" s="28">
        <f>M446+M461+M470+M497</f>
        <v>33567.6</v>
      </c>
      <c r="N443" s="28">
        <f>N446+N461+N470+N497</f>
        <v>35114.8</v>
      </c>
      <c r="O443" s="28">
        <f>O446+O461+O470+O497</f>
        <v>115370.8</v>
      </c>
      <c r="P443" s="40">
        <v>2017</v>
      </c>
      <c r="R443" s="299">
        <f t="shared" si="15"/>
        <v>80256</v>
      </c>
    </row>
    <row r="444" spans="1:18" ht="15.75">
      <c r="A444" s="13" t="s">
        <v>84</v>
      </c>
      <c r="B444" s="13" t="s">
        <v>84</v>
      </c>
      <c r="C444" s="13" t="s">
        <v>84</v>
      </c>
      <c r="D444" s="13" t="s">
        <v>84</v>
      </c>
      <c r="E444" s="13" t="s">
        <v>84</v>
      </c>
      <c r="F444" s="13" t="s">
        <v>84</v>
      </c>
      <c r="G444" s="13" t="s">
        <v>84</v>
      </c>
      <c r="H444" s="13">
        <v>2</v>
      </c>
      <c r="I444" s="39" t="s">
        <v>94</v>
      </c>
      <c r="J444" s="14" t="s">
        <v>92</v>
      </c>
      <c r="K444" s="193">
        <f>K447+K462+K471+K498</f>
        <v>974.7</v>
      </c>
      <c r="L444" s="28">
        <f>L447+L462+L471+L498</f>
        <v>505.9</v>
      </c>
      <c r="M444" s="28">
        <f>M447+M462+M471+M498</f>
        <v>0.5</v>
      </c>
      <c r="N444" s="28">
        <f>N447+N462+N471+N498</f>
        <v>0.8</v>
      </c>
      <c r="O444" s="28">
        <f>K444+L444+M444+N444</f>
        <v>1481.9</v>
      </c>
      <c r="P444" s="14">
        <v>2017</v>
      </c>
      <c r="R444" s="299">
        <f t="shared" si="15"/>
        <v>1481.1</v>
      </c>
    </row>
    <row r="445" spans="1:62" s="21" customFormat="1" ht="25.5">
      <c r="A445" s="248" t="s">
        <v>89</v>
      </c>
      <c r="B445" s="248">
        <v>1</v>
      </c>
      <c r="C445" s="248" t="s">
        <v>128</v>
      </c>
      <c r="D445" s="248" t="s">
        <v>96</v>
      </c>
      <c r="E445" s="248" t="s">
        <v>96</v>
      </c>
      <c r="F445" s="248" t="s">
        <v>90</v>
      </c>
      <c r="G445" s="248" t="s">
        <v>90</v>
      </c>
      <c r="H445" s="248"/>
      <c r="I445" s="247" t="s">
        <v>11</v>
      </c>
      <c r="J445" s="248" t="s">
        <v>92</v>
      </c>
      <c r="K445" s="257">
        <f>K446+K447</f>
        <v>81.6</v>
      </c>
      <c r="L445" s="251">
        <f>L446+L447</f>
        <v>20</v>
      </c>
      <c r="M445" s="251">
        <f>M446+M447</f>
        <v>300</v>
      </c>
      <c r="N445" s="251">
        <f>N446+N447</f>
        <v>400</v>
      </c>
      <c r="O445" s="251">
        <f>O446+O447</f>
        <v>801.6</v>
      </c>
      <c r="P445" s="248">
        <v>2017</v>
      </c>
      <c r="Q445" s="20"/>
      <c r="R445" s="299">
        <f t="shared" si="15"/>
        <v>401.6</v>
      </c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</row>
    <row r="446" spans="1:18" ht="15.75">
      <c r="A446" s="248" t="s">
        <v>84</v>
      </c>
      <c r="B446" s="248" t="s">
        <v>84</v>
      </c>
      <c r="C446" s="248" t="s">
        <v>84</v>
      </c>
      <c r="D446" s="248" t="s">
        <v>84</v>
      </c>
      <c r="E446" s="248" t="s">
        <v>84</v>
      </c>
      <c r="F446" s="248" t="s">
        <v>84</v>
      </c>
      <c r="G446" s="248" t="s">
        <v>84</v>
      </c>
      <c r="H446" s="248">
        <v>3</v>
      </c>
      <c r="I446" s="247" t="s">
        <v>93</v>
      </c>
      <c r="J446" s="270" t="s">
        <v>92</v>
      </c>
      <c r="K446" s="259">
        <f>K454+K458+K456</f>
        <v>81.6</v>
      </c>
      <c r="L446" s="260">
        <f>L454+L458+L456</f>
        <v>20</v>
      </c>
      <c r="M446" s="260">
        <f>M454+M458+M456</f>
        <v>300</v>
      </c>
      <c r="N446" s="260">
        <f>N454+N458+N456</f>
        <v>400</v>
      </c>
      <c r="O446" s="260">
        <f>O454+O458+O456</f>
        <v>801.6</v>
      </c>
      <c r="P446" s="284">
        <v>2017</v>
      </c>
      <c r="R446" s="299">
        <f t="shared" si="15"/>
        <v>401.6</v>
      </c>
    </row>
    <row r="447" spans="1:18" ht="15.75">
      <c r="A447" s="248" t="s">
        <v>84</v>
      </c>
      <c r="B447" s="248" t="s">
        <v>84</v>
      </c>
      <c r="C447" s="248" t="s">
        <v>84</v>
      </c>
      <c r="D447" s="248" t="s">
        <v>84</v>
      </c>
      <c r="E447" s="248" t="s">
        <v>84</v>
      </c>
      <c r="F447" s="248" t="s">
        <v>84</v>
      </c>
      <c r="G447" s="248" t="s">
        <v>84</v>
      </c>
      <c r="H447" s="248">
        <v>2</v>
      </c>
      <c r="I447" s="247" t="s">
        <v>94</v>
      </c>
      <c r="J447" s="270" t="s">
        <v>92</v>
      </c>
      <c r="K447" s="259">
        <v>0</v>
      </c>
      <c r="L447" s="260">
        <v>0</v>
      </c>
      <c r="M447" s="260">
        <v>0</v>
      </c>
      <c r="N447" s="260">
        <v>0</v>
      </c>
      <c r="O447" s="260">
        <v>0</v>
      </c>
      <c r="P447" s="270" t="s">
        <v>84</v>
      </c>
      <c r="R447" s="299">
        <f t="shared" si="15"/>
        <v>0</v>
      </c>
    </row>
    <row r="448" spans="1:18" ht="43.5" customHeight="1">
      <c r="A448" s="14" t="s">
        <v>89</v>
      </c>
      <c r="B448" s="14">
        <v>1</v>
      </c>
      <c r="C448" s="14" t="s">
        <v>128</v>
      </c>
      <c r="D448" s="14" t="s">
        <v>96</v>
      </c>
      <c r="E448" s="14" t="s">
        <v>96</v>
      </c>
      <c r="F448" s="14" t="s">
        <v>90</v>
      </c>
      <c r="G448" s="14" t="s">
        <v>90</v>
      </c>
      <c r="H448" s="14"/>
      <c r="I448" s="30" t="s">
        <v>12</v>
      </c>
      <c r="J448" s="14" t="s">
        <v>154</v>
      </c>
      <c r="K448" s="208">
        <v>1</v>
      </c>
      <c r="L448" s="74">
        <v>1</v>
      </c>
      <c r="M448" s="74">
        <v>1</v>
      </c>
      <c r="N448" s="74">
        <v>1</v>
      </c>
      <c r="O448" s="74">
        <v>1</v>
      </c>
      <c r="P448" s="14">
        <v>2017</v>
      </c>
      <c r="R448" s="299"/>
    </row>
    <row r="449" spans="1:18" ht="38.25">
      <c r="A449" s="14" t="s">
        <v>89</v>
      </c>
      <c r="B449" s="14">
        <v>1</v>
      </c>
      <c r="C449" s="14" t="s">
        <v>128</v>
      </c>
      <c r="D449" s="14" t="s">
        <v>96</v>
      </c>
      <c r="E449" s="14" t="s">
        <v>96</v>
      </c>
      <c r="F449" s="14" t="s">
        <v>90</v>
      </c>
      <c r="G449" s="14" t="s">
        <v>90</v>
      </c>
      <c r="H449" s="14"/>
      <c r="I449" s="30" t="s">
        <v>13</v>
      </c>
      <c r="J449" s="14" t="s">
        <v>99</v>
      </c>
      <c r="K449" s="193">
        <v>8</v>
      </c>
      <c r="L449" s="28">
        <v>10</v>
      </c>
      <c r="M449" s="28">
        <v>12</v>
      </c>
      <c r="N449" s="28">
        <v>15</v>
      </c>
      <c r="O449" s="28">
        <f>N449</f>
        <v>15</v>
      </c>
      <c r="P449" s="14">
        <v>2017</v>
      </c>
      <c r="R449" s="299"/>
    </row>
    <row r="450" spans="1:18" ht="63.75">
      <c r="A450" s="50" t="s">
        <v>89</v>
      </c>
      <c r="B450" s="50">
        <v>1</v>
      </c>
      <c r="C450" s="50" t="s">
        <v>128</v>
      </c>
      <c r="D450" s="50" t="s">
        <v>96</v>
      </c>
      <c r="E450" s="50" t="s">
        <v>96</v>
      </c>
      <c r="F450" s="50" t="s">
        <v>90</v>
      </c>
      <c r="G450" s="50" t="s">
        <v>96</v>
      </c>
      <c r="H450" s="60"/>
      <c r="I450" s="52" t="s">
        <v>14</v>
      </c>
      <c r="J450" s="50" t="s">
        <v>111</v>
      </c>
      <c r="K450" s="199" t="s">
        <v>112</v>
      </c>
      <c r="L450" s="53" t="s">
        <v>112</v>
      </c>
      <c r="M450" s="53" t="s">
        <v>112</v>
      </c>
      <c r="N450" s="57" t="s">
        <v>112</v>
      </c>
      <c r="O450" s="53" t="s">
        <v>112</v>
      </c>
      <c r="P450" s="50">
        <v>2017</v>
      </c>
      <c r="R450" s="299"/>
    </row>
    <row r="451" spans="1:18" ht="51">
      <c r="A451" s="14" t="s">
        <v>89</v>
      </c>
      <c r="B451" s="14">
        <v>1</v>
      </c>
      <c r="C451" s="14" t="s">
        <v>128</v>
      </c>
      <c r="D451" s="14" t="s">
        <v>96</v>
      </c>
      <c r="E451" s="14" t="s">
        <v>96</v>
      </c>
      <c r="F451" s="14" t="s">
        <v>90</v>
      </c>
      <c r="G451" s="14" t="s">
        <v>96</v>
      </c>
      <c r="H451" s="14"/>
      <c r="I451" s="30" t="s">
        <v>15</v>
      </c>
      <c r="J451" s="14" t="s">
        <v>154</v>
      </c>
      <c r="K451" s="200">
        <v>1</v>
      </c>
      <c r="L451" s="58">
        <v>1</v>
      </c>
      <c r="M451" s="58">
        <v>1</v>
      </c>
      <c r="N451" s="58">
        <v>1</v>
      </c>
      <c r="O451" s="58">
        <f>K451+L451+M451+N451</f>
        <v>4</v>
      </c>
      <c r="P451" s="14">
        <v>2017</v>
      </c>
      <c r="R451" s="299"/>
    </row>
    <row r="452" spans="1:18" ht="51">
      <c r="A452" s="50" t="s">
        <v>89</v>
      </c>
      <c r="B452" s="50">
        <v>1</v>
      </c>
      <c r="C452" s="50" t="s">
        <v>128</v>
      </c>
      <c r="D452" s="50" t="s">
        <v>96</v>
      </c>
      <c r="E452" s="50" t="s">
        <v>96</v>
      </c>
      <c r="F452" s="50" t="s">
        <v>90</v>
      </c>
      <c r="G452" s="50" t="s">
        <v>114</v>
      </c>
      <c r="H452" s="60"/>
      <c r="I452" s="52" t="s">
        <v>16</v>
      </c>
      <c r="J452" s="50" t="s">
        <v>111</v>
      </c>
      <c r="K452" s="199" t="s">
        <v>112</v>
      </c>
      <c r="L452" s="54" t="s">
        <v>112</v>
      </c>
      <c r="M452" s="54" t="s">
        <v>112</v>
      </c>
      <c r="N452" s="54" t="s">
        <v>112</v>
      </c>
      <c r="O452" s="54" t="s">
        <v>112</v>
      </c>
      <c r="P452" s="50">
        <v>2017</v>
      </c>
      <c r="R452" s="299"/>
    </row>
    <row r="453" spans="1:18" ht="51">
      <c r="A453" s="14" t="s">
        <v>89</v>
      </c>
      <c r="B453" s="14">
        <v>1</v>
      </c>
      <c r="C453" s="14" t="s">
        <v>128</v>
      </c>
      <c r="D453" s="14" t="s">
        <v>96</v>
      </c>
      <c r="E453" s="14" t="s">
        <v>96</v>
      </c>
      <c r="F453" s="14" t="s">
        <v>90</v>
      </c>
      <c r="G453" s="14" t="s">
        <v>114</v>
      </c>
      <c r="H453" s="14"/>
      <c r="I453" s="30" t="s">
        <v>17</v>
      </c>
      <c r="J453" s="14" t="s">
        <v>154</v>
      </c>
      <c r="K453" s="200">
        <v>20</v>
      </c>
      <c r="L453" s="58">
        <v>20</v>
      </c>
      <c r="M453" s="58">
        <v>20</v>
      </c>
      <c r="N453" s="58">
        <v>20</v>
      </c>
      <c r="O453" s="58">
        <f aca="true" t="shared" si="16" ref="O453:O459">K453+L453+M453+N453</f>
        <v>80</v>
      </c>
      <c r="P453" s="14">
        <v>2017</v>
      </c>
      <c r="R453" s="299"/>
    </row>
    <row r="454" spans="1:18" ht="38.25">
      <c r="A454" s="50" t="s">
        <v>89</v>
      </c>
      <c r="B454" s="50">
        <v>1</v>
      </c>
      <c r="C454" s="50" t="s">
        <v>128</v>
      </c>
      <c r="D454" s="50" t="s">
        <v>96</v>
      </c>
      <c r="E454" s="50" t="s">
        <v>96</v>
      </c>
      <c r="F454" s="50" t="s">
        <v>90</v>
      </c>
      <c r="G454" s="50" t="s">
        <v>119</v>
      </c>
      <c r="H454" s="60">
        <v>3</v>
      </c>
      <c r="I454" s="55" t="s">
        <v>18</v>
      </c>
      <c r="J454" s="51" t="s">
        <v>92</v>
      </c>
      <c r="K454" s="199">
        <v>65</v>
      </c>
      <c r="L454" s="54">
        <v>0</v>
      </c>
      <c r="M454" s="54">
        <v>200</v>
      </c>
      <c r="N454" s="54">
        <v>300</v>
      </c>
      <c r="O454" s="54">
        <f t="shared" si="16"/>
        <v>565</v>
      </c>
      <c r="P454" s="51">
        <v>2017</v>
      </c>
      <c r="R454" s="299">
        <f>K454+L454+M454</f>
        <v>265</v>
      </c>
    </row>
    <row r="455" spans="1:18" ht="51">
      <c r="A455" s="14" t="s">
        <v>89</v>
      </c>
      <c r="B455" s="14">
        <v>1</v>
      </c>
      <c r="C455" s="14" t="s">
        <v>128</v>
      </c>
      <c r="D455" s="14" t="s">
        <v>96</v>
      </c>
      <c r="E455" s="14" t="s">
        <v>96</v>
      </c>
      <c r="F455" s="14" t="s">
        <v>90</v>
      </c>
      <c r="G455" s="14" t="s">
        <v>119</v>
      </c>
      <c r="H455" s="14"/>
      <c r="I455" s="30" t="s">
        <v>19</v>
      </c>
      <c r="J455" s="14" t="s">
        <v>117</v>
      </c>
      <c r="K455" s="200">
        <v>3</v>
      </c>
      <c r="L455" s="40">
        <v>0</v>
      </c>
      <c r="M455" s="40">
        <v>7</v>
      </c>
      <c r="N455" s="40">
        <v>10</v>
      </c>
      <c r="O455" s="40">
        <f t="shared" si="16"/>
        <v>20</v>
      </c>
      <c r="P455" s="14">
        <v>2017</v>
      </c>
      <c r="R455" s="299"/>
    </row>
    <row r="456" spans="1:64" ht="38.25">
      <c r="A456" s="50" t="s">
        <v>89</v>
      </c>
      <c r="B456" s="50">
        <v>1</v>
      </c>
      <c r="C456" s="50" t="s">
        <v>128</v>
      </c>
      <c r="D456" s="50" t="s">
        <v>96</v>
      </c>
      <c r="E456" s="50" t="s">
        <v>96</v>
      </c>
      <c r="F456" s="50" t="s">
        <v>90</v>
      </c>
      <c r="G456" s="50" t="s">
        <v>128</v>
      </c>
      <c r="H456" s="50">
        <v>3</v>
      </c>
      <c r="I456" s="55" t="s">
        <v>20</v>
      </c>
      <c r="J456" s="50" t="s">
        <v>92</v>
      </c>
      <c r="K456" s="199">
        <v>16.6</v>
      </c>
      <c r="L456" s="53">
        <v>0</v>
      </c>
      <c r="M456" s="53">
        <v>0</v>
      </c>
      <c r="N456" s="53">
        <v>0</v>
      </c>
      <c r="O456" s="53">
        <f t="shared" si="16"/>
        <v>16.6</v>
      </c>
      <c r="P456" s="170">
        <v>2014</v>
      </c>
      <c r="R456" s="299">
        <f>K456+L456+M456</f>
        <v>16.6</v>
      </c>
      <c r="BK456" s="3"/>
      <c r="BL456" s="3"/>
    </row>
    <row r="457" spans="1:64" ht="51">
      <c r="A457" s="14" t="s">
        <v>89</v>
      </c>
      <c r="B457" s="14">
        <v>1</v>
      </c>
      <c r="C457" s="14" t="s">
        <v>128</v>
      </c>
      <c r="D457" s="14" t="s">
        <v>96</v>
      </c>
      <c r="E457" s="14" t="s">
        <v>96</v>
      </c>
      <c r="F457" s="14" t="s">
        <v>90</v>
      </c>
      <c r="G457" s="14" t="s">
        <v>128</v>
      </c>
      <c r="H457" s="14">
        <v>1</v>
      </c>
      <c r="I457" s="30" t="s">
        <v>21</v>
      </c>
      <c r="J457" s="14" t="s">
        <v>154</v>
      </c>
      <c r="K457" s="200">
        <v>3</v>
      </c>
      <c r="L457" s="40">
        <v>0</v>
      </c>
      <c r="M457" s="40">
        <v>0</v>
      </c>
      <c r="N457" s="40">
        <v>0</v>
      </c>
      <c r="O457" s="28">
        <f t="shared" si="16"/>
        <v>3</v>
      </c>
      <c r="P457" s="74">
        <v>2014</v>
      </c>
      <c r="R457" s="299"/>
      <c r="BK457" s="3"/>
      <c r="BL457" s="3"/>
    </row>
    <row r="458" spans="1:18" ht="25.5">
      <c r="A458" s="50" t="s">
        <v>89</v>
      </c>
      <c r="B458" s="50">
        <v>1</v>
      </c>
      <c r="C458" s="50" t="s">
        <v>128</v>
      </c>
      <c r="D458" s="50" t="s">
        <v>96</v>
      </c>
      <c r="E458" s="50" t="s">
        <v>96</v>
      </c>
      <c r="F458" s="50" t="s">
        <v>90</v>
      </c>
      <c r="G458" s="50">
        <v>6</v>
      </c>
      <c r="H458" s="60">
        <v>3</v>
      </c>
      <c r="I458" s="242" t="s">
        <v>22</v>
      </c>
      <c r="J458" s="51" t="s">
        <v>92</v>
      </c>
      <c r="K458" s="202">
        <v>0</v>
      </c>
      <c r="L458" s="290">
        <v>20</v>
      </c>
      <c r="M458" s="54">
        <v>100</v>
      </c>
      <c r="N458" s="54">
        <v>100</v>
      </c>
      <c r="O458" s="54">
        <f t="shared" si="16"/>
        <v>220</v>
      </c>
      <c r="P458" s="51">
        <v>2017</v>
      </c>
      <c r="R458" s="299">
        <f>K458+L458+M458</f>
        <v>120</v>
      </c>
    </row>
    <row r="459" spans="1:18" ht="38.25">
      <c r="A459" s="14" t="s">
        <v>89</v>
      </c>
      <c r="B459" s="14">
        <v>1</v>
      </c>
      <c r="C459" s="14" t="s">
        <v>128</v>
      </c>
      <c r="D459" s="14" t="s">
        <v>96</v>
      </c>
      <c r="E459" s="14" t="s">
        <v>96</v>
      </c>
      <c r="F459" s="14" t="s">
        <v>90</v>
      </c>
      <c r="G459" s="14">
        <v>6</v>
      </c>
      <c r="H459" s="14"/>
      <c r="I459" s="30" t="s">
        <v>23</v>
      </c>
      <c r="J459" s="14" t="s">
        <v>154</v>
      </c>
      <c r="K459" s="200">
        <v>0</v>
      </c>
      <c r="L459" s="40">
        <v>1</v>
      </c>
      <c r="M459" s="40">
        <v>2</v>
      </c>
      <c r="N459" s="58">
        <v>1</v>
      </c>
      <c r="O459" s="40">
        <f t="shared" si="16"/>
        <v>4</v>
      </c>
      <c r="P459" s="14">
        <v>2017</v>
      </c>
      <c r="R459" s="299"/>
    </row>
    <row r="460" spans="1:62" s="21" customFormat="1" ht="25.5">
      <c r="A460" s="249" t="s">
        <v>89</v>
      </c>
      <c r="B460" s="249">
        <v>1</v>
      </c>
      <c r="C460" s="248" t="s">
        <v>128</v>
      </c>
      <c r="D460" s="248" t="s">
        <v>96</v>
      </c>
      <c r="E460" s="248" t="s">
        <v>114</v>
      </c>
      <c r="F460" s="248" t="s">
        <v>90</v>
      </c>
      <c r="G460" s="248" t="s">
        <v>90</v>
      </c>
      <c r="H460" s="249"/>
      <c r="I460" s="247" t="s">
        <v>24</v>
      </c>
      <c r="J460" s="248" t="s">
        <v>92</v>
      </c>
      <c r="K460" s="257">
        <f>K461</f>
        <v>15</v>
      </c>
      <c r="L460" s="251">
        <f>L461</f>
        <v>0</v>
      </c>
      <c r="M460" s="251">
        <f>M461</f>
        <v>10</v>
      </c>
      <c r="N460" s="251">
        <f>N461</f>
        <v>10</v>
      </c>
      <c r="O460" s="251">
        <f>O461+O462</f>
        <v>35</v>
      </c>
      <c r="P460" s="248">
        <v>2017</v>
      </c>
      <c r="Q460" s="20"/>
      <c r="R460" s="299">
        <f>K460+L460+M460</f>
        <v>25</v>
      </c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</row>
    <row r="461" spans="1:18" ht="15.75">
      <c r="A461" s="248" t="s">
        <v>84</v>
      </c>
      <c r="B461" s="248" t="s">
        <v>84</v>
      </c>
      <c r="C461" s="248" t="s">
        <v>84</v>
      </c>
      <c r="D461" s="248" t="s">
        <v>84</v>
      </c>
      <c r="E461" s="248" t="s">
        <v>84</v>
      </c>
      <c r="F461" s="248" t="s">
        <v>84</v>
      </c>
      <c r="G461" s="248" t="s">
        <v>84</v>
      </c>
      <c r="H461" s="249">
        <v>3</v>
      </c>
      <c r="I461" s="253" t="s">
        <v>93</v>
      </c>
      <c r="J461" s="270" t="s">
        <v>92</v>
      </c>
      <c r="K461" s="259">
        <f>K467</f>
        <v>15</v>
      </c>
      <c r="L461" s="260">
        <f>L467</f>
        <v>0</v>
      </c>
      <c r="M461" s="260">
        <f>M467</f>
        <v>10</v>
      </c>
      <c r="N461" s="260">
        <f>N467</f>
        <v>10</v>
      </c>
      <c r="O461" s="256">
        <f>K461+L461+M461+N461</f>
        <v>35</v>
      </c>
      <c r="P461" s="248">
        <v>2017</v>
      </c>
      <c r="R461" s="299">
        <f>K461+L461+M461</f>
        <v>25</v>
      </c>
    </row>
    <row r="462" spans="1:18" ht="15.75">
      <c r="A462" s="248" t="s">
        <v>84</v>
      </c>
      <c r="B462" s="248" t="s">
        <v>84</v>
      </c>
      <c r="C462" s="248" t="s">
        <v>84</v>
      </c>
      <c r="D462" s="248" t="s">
        <v>84</v>
      </c>
      <c r="E462" s="248" t="s">
        <v>84</v>
      </c>
      <c r="F462" s="248" t="s">
        <v>84</v>
      </c>
      <c r="G462" s="248" t="s">
        <v>84</v>
      </c>
      <c r="H462" s="249">
        <v>2</v>
      </c>
      <c r="I462" s="253" t="s">
        <v>94</v>
      </c>
      <c r="J462" s="270" t="s">
        <v>92</v>
      </c>
      <c r="K462" s="259">
        <v>0</v>
      </c>
      <c r="L462" s="260">
        <v>0</v>
      </c>
      <c r="M462" s="260">
        <v>0</v>
      </c>
      <c r="N462" s="260">
        <v>0</v>
      </c>
      <c r="O462" s="256">
        <f>K462+L462+M462</f>
        <v>0</v>
      </c>
      <c r="P462" s="270" t="s">
        <v>473</v>
      </c>
      <c r="R462" s="299">
        <f>K462+L462+M462</f>
        <v>0</v>
      </c>
    </row>
    <row r="463" spans="1:18" ht="38.25">
      <c r="A463" s="14" t="s">
        <v>89</v>
      </c>
      <c r="B463" s="14">
        <v>1</v>
      </c>
      <c r="C463" s="14" t="s">
        <v>128</v>
      </c>
      <c r="D463" s="14" t="s">
        <v>96</v>
      </c>
      <c r="E463" s="14" t="s">
        <v>114</v>
      </c>
      <c r="F463" s="14" t="s">
        <v>90</v>
      </c>
      <c r="G463" s="14">
        <v>0</v>
      </c>
      <c r="H463" s="14"/>
      <c r="I463" s="30" t="s">
        <v>25</v>
      </c>
      <c r="J463" s="14" t="s">
        <v>99</v>
      </c>
      <c r="K463" s="193">
        <v>45</v>
      </c>
      <c r="L463" s="28">
        <v>55</v>
      </c>
      <c r="M463" s="28">
        <v>65</v>
      </c>
      <c r="N463" s="28">
        <v>75</v>
      </c>
      <c r="O463" s="28">
        <f>N463</f>
        <v>75</v>
      </c>
      <c r="P463" s="14">
        <v>2017</v>
      </c>
      <c r="R463" s="299"/>
    </row>
    <row r="464" spans="1:18" ht="38.25">
      <c r="A464" s="14" t="s">
        <v>89</v>
      </c>
      <c r="B464" s="14">
        <v>1</v>
      </c>
      <c r="C464" s="14" t="s">
        <v>128</v>
      </c>
      <c r="D464" s="14" t="s">
        <v>96</v>
      </c>
      <c r="E464" s="14" t="s">
        <v>114</v>
      </c>
      <c r="F464" s="14" t="s">
        <v>90</v>
      </c>
      <c r="G464" s="14" t="s">
        <v>90</v>
      </c>
      <c r="H464" s="14"/>
      <c r="I464" s="30" t="s">
        <v>26</v>
      </c>
      <c r="J464" s="14" t="s">
        <v>154</v>
      </c>
      <c r="K464" s="200">
        <v>49</v>
      </c>
      <c r="L464" s="40">
        <v>119</v>
      </c>
      <c r="M464" s="40">
        <v>189</v>
      </c>
      <c r="N464" s="40">
        <v>259</v>
      </c>
      <c r="O464" s="40">
        <v>259</v>
      </c>
      <c r="P464" s="14">
        <v>2017</v>
      </c>
      <c r="R464" s="299"/>
    </row>
    <row r="465" spans="1:18" ht="38.25">
      <c r="A465" s="50" t="s">
        <v>89</v>
      </c>
      <c r="B465" s="50">
        <v>1</v>
      </c>
      <c r="C465" s="50" t="s">
        <v>128</v>
      </c>
      <c r="D465" s="50" t="s">
        <v>96</v>
      </c>
      <c r="E465" s="50" t="s">
        <v>114</v>
      </c>
      <c r="F465" s="50" t="s">
        <v>90</v>
      </c>
      <c r="G465" s="50" t="s">
        <v>96</v>
      </c>
      <c r="H465" s="59"/>
      <c r="I465" s="52" t="s">
        <v>27</v>
      </c>
      <c r="J465" s="50" t="s">
        <v>111</v>
      </c>
      <c r="K465" s="199" t="s">
        <v>112</v>
      </c>
      <c r="L465" s="53" t="s">
        <v>112</v>
      </c>
      <c r="M465" s="53" t="s">
        <v>112</v>
      </c>
      <c r="N465" s="54" t="s">
        <v>112</v>
      </c>
      <c r="O465" s="53" t="s">
        <v>112</v>
      </c>
      <c r="P465" s="50">
        <v>2017</v>
      </c>
      <c r="R465" s="299"/>
    </row>
    <row r="466" spans="1:18" ht="38.25">
      <c r="A466" s="14" t="s">
        <v>89</v>
      </c>
      <c r="B466" s="14">
        <v>1</v>
      </c>
      <c r="C466" s="14" t="s">
        <v>128</v>
      </c>
      <c r="D466" s="14" t="s">
        <v>96</v>
      </c>
      <c r="E466" s="14" t="s">
        <v>114</v>
      </c>
      <c r="F466" s="14" t="s">
        <v>90</v>
      </c>
      <c r="G466" s="14">
        <v>1</v>
      </c>
      <c r="H466" s="14"/>
      <c r="I466" s="30" t="s">
        <v>28</v>
      </c>
      <c r="J466" s="14" t="s">
        <v>154</v>
      </c>
      <c r="K466" s="200">
        <v>6000</v>
      </c>
      <c r="L466" s="40">
        <v>6500</v>
      </c>
      <c r="M466" s="40">
        <v>7000</v>
      </c>
      <c r="N466" s="40">
        <v>7500</v>
      </c>
      <c r="O466" s="40">
        <v>7500</v>
      </c>
      <c r="P466" s="14">
        <v>2017</v>
      </c>
      <c r="R466" s="299"/>
    </row>
    <row r="467" spans="1:18" ht="38.25">
      <c r="A467" s="50" t="s">
        <v>89</v>
      </c>
      <c r="B467" s="50">
        <v>1</v>
      </c>
      <c r="C467" s="50" t="s">
        <v>128</v>
      </c>
      <c r="D467" s="50" t="s">
        <v>96</v>
      </c>
      <c r="E467" s="50" t="s">
        <v>114</v>
      </c>
      <c r="F467" s="50" t="s">
        <v>90</v>
      </c>
      <c r="G467" s="50" t="s">
        <v>119</v>
      </c>
      <c r="H467" s="59">
        <v>3</v>
      </c>
      <c r="I467" s="52" t="s">
        <v>29</v>
      </c>
      <c r="J467" s="50" t="s">
        <v>92</v>
      </c>
      <c r="K467" s="204">
        <v>15</v>
      </c>
      <c r="L467" s="54">
        <v>0</v>
      </c>
      <c r="M467" s="54">
        <v>10</v>
      </c>
      <c r="N467" s="54">
        <v>10</v>
      </c>
      <c r="O467" s="53">
        <f>K467+L467+M467+N467</f>
        <v>35</v>
      </c>
      <c r="P467" s="51">
        <v>2017</v>
      </c>
      <c r="R467" s="299">
        <f>K467+L467+M467</f>
        <v>25</v>
      </c>
    </row>
    <row r="468" spans="1:62" s="171" customFormat="1" ht="63.75">
      <c r="A468" s="14" t="s">
        <v>89</v>
      </c>
      <c r="B468" s="14">
        <v>1</v>
      </c>
      <c r="C468" s="14" t="s">
        <v>128</v>
      </c>
      <c r="D468" s="14" t="s">
        <v>96</v>
      </c>
      <c r="E468" s="14" t="s">
        <v>114</v>
      </c>
      <c r="F468" s="14" t="s">
        <v>90</v>
      </c>
      <c r="G468" s="14" t="s">
        <v>119</v>
      </c>
      <c r="H468" s="14"/>
      <c r="I468" s="30" t="s">
        <v>30</v>
      </c>
      <c r="J468" s="14" t="s">
        <v>154</v>
      </c>
      <c r="K468" s="200">
        <v>1</v>
      </c>
      <c r="L468" s="40">
        <v>0</v>
      </c>
      <c r="M468" s="40">
        <v>1</v>
      </c>
      <c r="N468" s="40">
        <v>1</v>
      </c>
      <c r="O468" s="40">
        <f>K468+L468+M468+N468</f>
        <v>3</v>
      </c>
      <c r="P468" s="14">
        <v>2017</v>
      </c>
      <c r="Q468" s="3"/>
      <c r="R468" s="299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</row>
    <row r="469" spans="1:62" s="21" customFormat="1" ht="38.25">
      <c r="A469" s="249" t="s">
        <v>89</v>
      </c>
      <c r="B469" s="249">
        <v>1</v>
      </c>
      <c r="C469" s="248" t="s">
        <v>128</v>
      </c>
      <c r="D469" s="248" t="s">
        <v>96</v>
      </c>
      <c r="E469" s="248" t="s">
        <v>119</v>
      </c>
      <c r="F469" s="248" t="s">
        <v>90</v>
      </c>
      <c r="G469" s="248" t="s">
        <v>90</v>
      </c>
      <c r="H469" s="249"/>
      <c r="I469" s="247" t="s">
        <v>31</v>
      </c>
      <c r="J469" s="248" t="s">
        <v>92</v>
      </c>
      <c r="K469" s="257">
        <f>K470+K471</f>
        <v>30050.6</v>
      </c>
      <c r="L469" s="251">
        <f>L470+L471</f>
        <v>17966.8</v>
      </c>
      <c r="M469" s="251">
        <f>M470+M471</f>
        <v>33083.1</v>
      </c>
      <c r="N469" s="251">
        <f>N470+N471</f>
        <v>34530.6</v>
      </c>
      <c r="O469" s="251">
        <f>O470+O471</f>
        <v>115631.1</v>
      </c>
      <c r="P469" s="248">
        <v>2017</v>
      </c>
      <c r="Q469" s="20"/>
      <c r="R469" s="299">
        <f>K469+L469+M469</f>
        <v>81100.5</v>
      </c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</row>
    <row r="470" spans="1:18" ht="15.75">
      <c r="A470" s="248"/>
      <c r="B470" s="248"/>
      <c r="C470" s="248"/>
      <c r="D470" s="248"/>
      <c r="E470" s="248"/>
      <c r="F470" s="248"/>
      <c r="G470" s="248"/>
      <c r="H470" s="249">
        <v>3</v>
      </c>
      <c r="I470" s="253" t="s">
        <v>93</v>
      </c>
      <c r="J470" s="270" t="s">
        <v>92</v>
      </c>
      <c r="K470" s="259">
        <f>K480+K482+K484+K490+K492+K494</f>
        <v>29075.9</v>
      </c>
      <c r="L470" s="259">
        <f>L480+L482+L484+L490+L492+L494</f>
        <v>17460.9</v>
      </c>
      <c r="M470" s="259">
        <f>M480+M482+M484+M490+M492+M494</f>
        <v>33082.6</v>
      </c>
      <c r="N470" s="259">
        <f>N480+N482+N484+N490+N492+N494</f>
        <v>34529.8</v>
      </c>
      <c r="O470" s="259">
        <f>O480+O482+O484+O490+O492+O494</f>
        <v>114149.2</v>
      </c>
      <c r="P470" s="284">
        <v>2017</v>
      </c>
      <c r="R470" s="299">
        <f>K470+L470+M470</f>
        <v>79619.4</v>
      </c>
    </row>
    <row r="471" spans="1:18" ht="15.75">
      <c r="A471" s="248"/>
      <c r="B471" s="248"/>
      <c r="C471" s="248"/>
      <c r="D471" s="248"/>
      <c r="E471" s="248"/>
      <c r="F471" s="248"/>
      <c r="G471" s="248"/>
      <c r="H471" s="249">
        <v>2</v>
      </c>
      <c r="I471" s="253" t="s">
        <v>94</v>
      </c>
      <c r="J471" s="270" t="s">
        <v>92</v>
      </c>
      <c r="K471" s="259">
        <f>K487+K478</f>
        <v>974.7</v>
      </c>
      <c r="L471" s="260">
        <f>L478+L486+L488</f>
        <v>505.9</v>
      </c>
      <c r="M471" s="260">
        <f>M478+M486+M488</f>
        <v>0.5</v>
      </c>
      <c r="N471" s="260">
        <f>N478+N486+N488</f>
        <v>0.8</v>
      </c>
      <c r="O471" s="260">
        <f>O478+O486+O488</f>
        <v>1481.9</v>
      </c>
      <c r="P471" s="270">
        <v>2017</v>
      </c>
      <c r="R471" s="299">
        <f>K471+L471+M471</f>
        <v>1481.1</v>
      </c>
    </row>
    <row r="472" spans="1:18" ht="76.5">
      <c r="A472" s="14" t="s">
        <v>89</v>
      </c>
      <c r="B472" s="14">
        <v>1</v>
      </c>
      <c r="C472" s="14" t="s">
        <v>128</v>
      </c>
      <c r="D472" s="14" t="s">
        <v>96</v>
      </c>
      <c r="E472" s="14" t="s">
        <v>119</v>
      </c>
      <c r="F472" s="14" t="s">
        <v>90</v>
      </c>
      <c r="G472" s="14" t="s">
        <v>90</v>
      </c>
      <c r="H472" s="14"/>
      <c r="I472" s="30" t="s">
        <v>32</v>
      </c>
      <c r="J472" s="14" t="s">
        <v>99</v>
      </c>
      <c r="K472" s="193">
        <v>100</v>
      </c>
      <c r="L472" s="28">
        <v>100</v>
      </c>
      <c r="M472" s="28">
        <v>100</v>
      </c>
      <c r="N472" s="28">
        <v>100</v>
      </c>
      <c r="O472" s="28">
        <v>100</v>
      </c>
      <c r="P472" s="14">
        <v>2017</v>
      </c>
      <c r="R472" s="299"/>
    </row>
    <row r="473" spans="1:18" ht="81" customHeight="1">
      <c r="A473" s="14" t="s">
        <v>89</v>
      </c>
      <c r="B473" s="14">
        <v>1</v>
      </c>
      <c r="C473" s="14" t="s">
        <v>128</v>
      </c>
      <c r="D473" s="14" t="s">
        <v>96</v>
      </c>
      <c r="E473" s="14" t="s">
        <v>119</v>
      </c>
      <c r="F473" s="14" t="s">
        <v>90</v>
      </c>
      <c r="G473" s="14" t="s">
        <v>90</v>
      </c>
      <c r="H473" s="14"/>
      <c r="I473" s="30" t="s">
        <v>33</v>
      </c>
      <c r="J473" s="14" t="s">
        <v>99</v>
      </c>
      <c r="K473" s="193">
        <v>100</v>
      </c>
      <c r="L473" s="28">
        <v>100</v>
      </c>
      <c r="M473" s="28">
        <v>100</v>
      </c>
      <c r="N473" s="28">
        <v>100</v>
      </c>
      <c r="O473" s="28">
        <v>100</v>
      </c>
      <c r="P473" s="14">
        <v>2017</v>
      </c>
      <c r="R473" s="299"/>
    </row>
    <row r="474" spans="1:18" ht="79.5" customHeight="1">
      <c r="A474" s="14" t="s">
        <v>89</v>
      </c>
      <c r="B474" s="14">
        <v>1</v>
      </c>
      <c r="C474" s="14" t="s">
        <v>128</v>
      </c>
      <c r="D474" s="14" t="s">
        <v>96</v>
      </c>
      <c r="E474" s="14" t="s">
        <v>119</v>
      </c>
      <c r="F474" s="14" t="s">
        <v>90</v>
      </c>
      <c r="G474" s="14" t="s">
        <v>90</v>
      </c>
      <c r="H474" s="14"/>
      <c r="I474" s="30" t="s">
        <v>34</v>
      </c>
      <c r="J474" s="14" t="s">
        <v>99</v>
      </c>
      <c r="K474" s="193">
        <v>40</v>
      </c>
      <c r="L474" s="28">
        <v>80</v>
      </c>
      <c r="M474" s="28">
        <v>90</v>
      </c>
      <c r="N474" s="28">
        <v>100</v>
      </c>
      <c r="O474" s="28">
        <v>100</v>
      </c>
      <c r="P474" s="14">
        <v>2017</v>
      </c>
      <c r="R474" s="299"/>
    </row>
    <row r="475" spans="1:18" ht="63.75" customHeight="1">
      <c r="A475" s="14" t="s">
        <v>89</v>
      </c>
      <c r="B475" s="14">
        <v>1</v>
      </c>
      <c r="C475" s="14" t="s">
        <v>128</v>
      </c>
      <c r="D475" s="14" t="s">
        <v>96</v>
      </c>
      <c r="E475" s="14" t="s">
        <v>119</v>
      </c>
      <c r="F475" s="14" t="s">
        <v>90</v>
      </c>
      <c r="G475" s="14" t="s">
        <v>90</v>
      </c>
      <c r="H475" s="14"/>
      <c r="I475" s="30" t="s">
        <v>35</v>
      </c>
      <c r="J475" s="14" t="s">
        <v>99</v>
      </c>
      <c r="K475" s="193">
        <v>50</v>
      </c>
      <c r="L475" s="28">
        <v>70</v>
      </c>
      <c r="M475" s="28">
        <v>100</v>
      </c>
      <c r="N475" s="28">
        <v>100</v>
      </c>
      <c r="O475" s="28">
        <v>100</v>
      </c>
      <c r="P475" s="14">
        <v>2017</v>
      </c>
      <c r="R475" s="299"/>
    </row>
    <row r="476" spans="1:18" ht="25.5">
      <c r="A476" s="50" t="s">
        <v>89</v>
      </c>
      <c r="B476" s="50">
        <v>1</v>
      </c>
      <c r="C476" s="50" t="s">
        <v>128</v>
      </c>
      <c r="D476" s="50" t="s">
        <v>96</v>
      </c>
      <c r="E476" s="50" t="s">
        <v>119</v>
      </c>
      <c r="F476" s="50" t="s">
        <v>90</v>
      </c>
      <c r="G476" s="50" t="s">
        <v>96</v>
      </c>
      <c r="H476" s="60"/>
      <c r="I476" s="52" t="s">
        <v>36</v>
      </c>
      <c r="J476" s="50" t="s">
        <v>111</v>
      </c>
      <c r="K476" s="199" t="s">
        <v>112</v>
      </c>
      <c r="L476" s="53" t="s">
        <v>112</v>
      </c>
      <c r="M476" s="53" t="s">
        <v>112</v>
      </c>
      <c r="N476" s="54" t="s">
        <v>112</v>
      </c>
      <c r="O476" s="53" t="s">
        <v>112</v>
      </c>
      <c r="P476" s="50">
        <v>2017</v>
      </c>
      <c r="R476" s="299"/>
    </row>
    <row r="477" spans="1:18" ht="51">
      <c r="A477" s="14" t="s">
        <v>89</v>
      </c>
      <c r="B477" s="14">
        <v>1</v>
      </c>
      <c r="C477" s="14" t="s">
        <v>128</v>
      </c>
      <c r="D477" s="14" t="s">
        <v>96</v>
      </c>
      <c r="E477" s="14" t="s">
        <v>119</v>
      </c>
      <c r="F477" s="14" t="s">
        <v>90</v>
      </c>
      <c r="G477" s="14" t="s">
        <v>96</v>
      </c>
      <c r="H477" s="14"/>
      <c r="I477" s="30" t="s">
        <v>37</v>
      </c>
      <c r="J477" s="14" t="s">
        <v>117</v>
      </c>
      <c r="K477" s="200">
        <v>20</v>
      </c>
      <c r="L477" s="40">
        <v>25</v>
      </c>
      <c r="M477" s="40">
        <v>30</v>
      </c>
      <c r="N477" s="40">
        <v>35</v>
      </c>
      <c r="O477" s="40">
        <f>(K477+L477+M477+N477)/4</f>
        <v>28</v>
      </c>
      <c r="P477" s="14">
        <v>2017</v>
      </c>
      <c r="R477" s="299"/>
    </row>
    <row r="478" spans="1:62" ht="87.75" customHeight="1">
      <c r="A478" s="60" t="s">
        <v>89</v>
      </c>
      <c r="B478" s="60">
        <v>1</v>
      </c>
      <c r="C478" s="60" t="s">
        <v>128</v>
      </c>
      <c r="D478" s="60" t="s">
        <v>125</v>
      </c>
      <c r="E478" s="60" t="s">
        <v>126</v>
      </c>
      <c r="F478" s="60">
        <v>3</v>
      </c>
      <c r="G478" s="60">
        <v>9</v>
      </c>
      <c r="H478" s="60">
        <v>2</v>
      </c>
      <c r="I478" s="271" t="s">
        <v>38</v>
      </c>
      <c r="J478" s="60" t="s">
        <v>92</v>
      </c>
      <c r="K478" s="203">
        <v>973.5</v>
      </c>
      <c r="L478" s="233">
        <v>505</v>
      </c>
      <c r="M478" s="57">
        <v>0</v>
      </c>
      <c r="N478" s="57">
        <v>0</v>
      </c>
      <c r="O478" s="57">
        <f aca="true" t="shared" si="17" ref="O478:O484">K478+L478+M478+N478</f>
        <v>1478.5</v>
      </c>
      <c r="P478" s="60">
        <v>2015</v>
      </c>
      <c r="Q478" s="4"/>
      <c r="R478" s="299">
        <f>K478+L478+M478</f>
        <v>1478.5</v>
      </c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</row>
    <row r="479" spans="1:62" ht="105" customHeight="1">
      <c r="A479" s="14" t="s">
        <v>89</v>
      </c>
      <c r="B479" s="14">
        <v>1</v>
      </c>
      <c r="C479" s="14" t="s">
        <v>128</v>
      </c>
      <c r="D479" s="14" t="s">
        <v>125</v>
      </c>
      <c r="E479" s="14" t="s">
        <v>126</v>
      </c>
      <c r="F479" s="14">
        <v>3</v>
      </c>
      <c r="G479" s="14">
        <v>9</v>
      </c>
      <c r="H479" s="287"/>
      <c r="I479" s="30" t="s">
        <v>39</v>
      </c>
      <c r="J479" s="14" t="str">
        <f>J478</f>
        <v>тыс. руб.</v>
      </c>
      <c r="K479" s="201">
        <f>K478</f>
        <v>973.5</v>
      </c>
      <c r="L479" s="201">
        <f>L478</f>
        <v>505</v>
      </c>
      <c r="M479" s="56">
        <v>0</v>
      </c>
      <c r="N479" s="56">
        <v>0</v>
      </c>
      <c r="O479" s="56">
        <f t="shared" si="17"/>
        <v>1478.5</v>
      </c>
      <c r="P479" s="14">
        <v>2015</v>
      </c>
      <c r="Q479" s="4"/>
      <c r="R479" s="299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</row>
    <row r="480" spans="1:18" ht="25.5">
      <c r="A480" s="50" t="s">
        <v>89</v>
      </c>
      <c r="B480" s="50">
        <v>1</v>
      </c>
      <c r="C480" s="50" t="s">
        <v>128</v>
      </c>
      <c r="D480" s="50" t="s">
        <v>96</v>
      </c>
      <c r="E480" s="50" t="s">
        <v>119</v>
      </c>
      <c r="F480" s="50" t="s">
        <v>90</v>
      </c>
      <c r="G480" s="50" t="s">
        <v>119</v>
      </c>
      <c r="H480" s="60">
        <v>3</v>
      </c>
      <c r="I480" s="52" t="s">
        <v>40</v>
      </c>
      <c r="J480" s="50" t="s">
        <v>92</v>
      </c>
      <c r="K480" s="199">
        <v>77.8</v>
      </c>
      <c r="L480" s="290">
        <v>80</v>
      </c>
      <c r="M480" s="53">
        <v>100</v>
      </c>
      <c r="N480" s="54">
        <v>100</v>
      </c>
      <c r="O480" s="53">
        <f t="shared" si="17"/>
        <v>357.8</v>
      </c>
      <c r="P480" s="50">
        <v>2017</v>
      </c>
      <c r="R480" s="299">
        <f>K480+L480+M480</f>
        <v>257.8</v>
      </c>
    </row>
    <row r="481" spans="1:18" ht="57.75" customHeight="1">
      <c r="A481" s="14" t="s">
        <v>89</v>
      </c>
      <c r="B481" s="14">
        <v>1</v>
      </c>
      <c r="C481" s="14" t="s">
        <v>128</v>
      </c>
      <c r="D481" s="14" t="s">
        <v>96</v>
      </c>
      <c r="E481" s="14" t="s">
        <v>119</v>
      </c>
      <c r="F481" s="14" t="s">
        <v>90</v>
      </c>
      <c r="G481" s="14" t="s">
        <v>119</v>
      </c>
      <c r="H481" s="14"/>
      <c r="I481" s="30" t="s">
        <v>41</v>
      </c>
      <c r="J481" s="14" t="s">
        <v>154</v>
      </c>
      <c r="K481" s="200">
        <v>10</v>
      </c>
      <c r="L481" s="40">
        <v>20</v>
      </c>
      <c r="M481" s="40">
        <v>15</v>
      </c>
      <c r="N481" s="58">
        <v>20</v>
      </c>
      <c r="O481" s="40">
        <f t="shared" si="17"/>
        <v>65</v>
      </c>
      <c r="P481" s="14">
        <v>2017</v>
      </c>
      <c r="R481" s="299"/>
    </row>
    <row r="482" spans="1:18" ht="38.25">
      <c r="A482" s="50" t="s">
        <v>89</v>
      </c>
      <c r="B482" s="50">
        <v>1</v>
      </c>
      <c r="C482" s="50" t="s">
        <v>128</v>
      </c>
      <c r="D482" s="50" t="s">
        <v>96</v>
      </c>
      <c r="E482" s="50" t="s">
        <v>119</v>
      </c>
      <c r="F482" s="50" t="s">
        <v>90</v>
      </c>
      <c r="G482" s="50" t="s">
        <v>122</v>
      </c>
      <c r="H482" s="60">
        <v>3</v>
      </c>
      <c r="I482" s="52" t="s">
        <v>42</v>
      </c>
      <c r="J482" s="50" t="s">
        <v>92</v>
      </c>
      <c r="K482" s="199">
        <v>0</v>
      </c>
      <c r="L482" s="53">
        <v>15</v>
      </c>
      <c r="M482" s="53">
        <v>50</v>
      </c>
      <c r="N482" s="54">
        <v>50</v>
      </c>
      <c r="O482" s="53">
        <f t="shared" si="17"/>
        <v>115</v>
      </c>
      <c r="P482" s="50">
        <v>2017</v>
      </c>
      <c r="R482" s="299">
        <f aca="true" t="shared" si="18" ref="R482:R515">K482+L482+M482</f>
        <v>65</v>
      </c>
    </row>
    <row r="483" spans="1:18" ht="63.75">
      <c r="A483" s="14" t="s">
        <v>89</v>
      </c>
      <c r="B483" s="14">
        <v>1</v>
      </c>
      <c r="C483" s="14" t="s">
        <v>128</v>
      </c>
      <c r="D483" s="14" t="s">
        <v>96</v>
      </c>
      <c r="E483" s="14" t="s">
        <v>119</v>
      </c>
      <c r="F483" s="14" t="s">
        <v>90</v>
      </c>
      <c r="G483" s="14" t="s">
        <v>122</v>
      </c>
      <c r="H483" s="14"/>
      <c r="I483" s="30" t="s">
        <v>43</v>
      </c>
      <c r="J483" s="14" t="s">
        <v>117</v>
      </c>
      <c r="K483" s="200">
        <v>0</v>
      </c>
      <c r="L483" s="40">
        <v>30</v>
      </c>
      <c r="M483" s="40">
        <v>35</v>
      </c>
      <c r="N483" s="58">
        <v>35</v>
      </c>
      <c r="O483" s="40">
        <f t="shared" si="17"/>
        <v>100</v>
      </c>
      <c r="P483" s="14">
        <v>2017</v>
      </c>
      <c r="R483" s="299"/>
    </row>
    <row r="484" spans="1:18" ht="25.5">
      <c r="A484" s="50" t="s">
        <v>89</v>
      </c>
      <c r="B484" s="50">
        <v>1</v>
      </c>
      <c r="C484" s="50" t="s">
        <v>128</v>
      </c>
      <c r="D484" s="50" t="s">
        <v>96</v>
      </c>
      <c r="E484" s="50" t="s">
        <v>119</v>
      </c>
      <c r="F484" s="50" t="s">
        <v>90</v>
      </c>
      <c r="G484" s="50" t="s">
        <v>127</v>
      </c>
      <c r="H484" s="60">
        <v>3</v>
      </c>
      <c r="I484" s="52" t="s">
        <v>44</v>
      </c>
      <c r="J484" s="50" t="s">
        <v>92</v>
      </c>
      <c r="K484" s="199">
        <v>19.9</v>
      </c>
      <c r="L484" s="53">
        <v>22</v>
      </c>
      <c r="M484" s="53">
        <v>40</v>
      </c>
      <c r="N484" s="54">
        <v>40</v>
      </c>
      <c r="O484" s="53">
        <f t="shared" si="17"/>
        <v>121.9</v>
      </c>
      <c r="P484" s="50">
        <v>2017</v>
      </c>
      <c r="R484" s="299">
        <f t="shared" si="18"/>
        <v>81.9</v>
      </c>
    </row>
    <row r="485" spans="1:18" ht="51">
      <c r="A485" s="14" t="s">
        <v>89</v>
      </c>
      <c r="B485" s="14">
        <v>1</v>
      </c>
      <c r="C485" s="14" t="s">
        <v>128</v>
      </c>
      <c r="D485" s="14" t="s">
        <v>96</v>
      </c>
      <c r="E485" s="14" t="s">
        <v>119</v>
      </c>
      <c r="F485" s="14" t="s">
        <v>90</v>
      </c>
      <c r="G485" s="14" t="s">
        <v>127</v>
      </c>
      <c r="H485" s="14"/>
      <c r="I485" s="30" t="s">
        <v>45</v>
      </c>
      <c r="J485" s="14" t="s">
        <v>117</v>
      </c>
      <c r="K485" s="200">
        <v>150</v>
      </c>
      <c r="L485" s="40">
        <v>150</v>
      </c>
      <c r="M485" s="40">
        <v>150</v>
      </c>
      <c r="N485" s="58">
        <v>150</v>
      </c>
      <c r="O485" s="40">
        <v>150</v>
      </c>
      <c r="P485" s="14">
        <v>2017</v>
      </c>
      <c r="R485" s="299"/>
    </row>
    <row r="486" spans="1:18" ht="80.25" customHeight="1">
      <c r="A486" s="50" t="s">
        <v>89</v>
      </c>
      <c r="B486" s="50">
        <v>1</v>
      </c>
      <c r="C486" s="50" t="s">
        <v>128</v>
      </c>
      <c r="D486" s="50" t="s">
        <v>125</v>
      </c>
      <c r="E486" s="50" t="s">
        <v>126</v>
      </c>
      <c r="F486" s="50" t="s">
        <v>114</v>
      </c>
      <c r="G486" s="50" t="s">
        <v>122</v>
      </c>
      <c r="H486" s="60">
        <v>2</v>
      </c>
      <c r="I486" s="274" t="s">
        <v>46</v>
      </c>
      <c r="J486" s="51" t="s">
        <v>92</v>
      </c>
      <c r="K486" s="199">
        <v>1.2</v>
      </c>
      <c r="L486" s="272">
        <v>0</v>
      </c>
      <c r="M486" s="272">
        <v>0</v>
      </c>
      <c r="N486" s="273">
        <v>0</v>
      </c>
      <c r="O486" s="53">
        <f>K486+L486+M486+N486</f>
        <v>1.2</v>
      </c>
      <c r="P486" s="50">
        <v>2014</v>
      </c>
      <c r="R486" s="299">
        <f t="shared" si="18"/>
        <v>1.2</v>
      </c>
    </row>
    <row r="487" spans="1:18" ht="90.75" customHeight="1">
      <c r="A487" s="14" t="s">
        <v>89</v>
      </c>
      <c r="B487" s="14">
        <v>1</v>
      </c>
      <c r="C487" s="14" t="s">
        <v>128</v>
      </c>
      <c r="D487" s="14" t="s">
        <v>125</v>
      </c>
      <c r="E487" s="14" t="s">
        <v>126</v>
      </c>
      <c r="F487" s="14" t="s">
        <v>114</v>
      </c>
      <c r="G487" s="14" t="s">
        <v>122</v>
      </c>
      <c r="H487" s="287"/>
      <c r="I487" s="30" t="s">
        <v>47</v>
      </c>
      <c r="J487" s="14" t="s">
        <v>92</v>
      </c>
      <c r="K487" s="193">
        <f>K486</f>
        <v>1.2</v>
      </c>
      <c r="L487" s="28">
        <f>L486</f>
        <v>0</v>
      </c>
      <c r="M487" s="28">
        <f>M486</f>
        <v>0</v>
      </c>
      <c r="N487" s="28">
        <f>N486</f>
        <v>0</v>
      </c>
      <c r="O487" s="28">
        <f>K487+L487+M487+N487</f>
        <v>1.2</v>
      </c>
      <c r="P487" s="14">
        <v>2014</v>
      </c>
      <c r="R487" s="299"/>
    </row>
    <row r="488" spans="1:18" ht="128.25" customHeight="1">
      <c r="A488" s="50" t="s">
        <v>89</v>
      </c>
      <c r="B488" s="50">
        <v>1</v>
      </c>
      <c r="C488" s="50" t="s">
        <v>128</v>
      </c>
      <c r="D488" s="50" t="s">
        <v>125</v>
      </c>
      <c r="E488" s="50" t="s">
        <v>126</v>
      </c>
      <c r="F488" s="50" t="s">
        <v>114</v>
      </c>
      <c r="G488" s="50" t="s">
        <v>122</v>
      </c>
      <c r="H488" s="60">
        <v>2</v>
      </c>
      <c r="I488" s="274" t="s">
        <v>449</v>
      </c>
      <c r="J488" s="51" t="s">
        <v>92</v>
      </c>
      <c r="K488" s="199">
        <v>0</v>
      </c>
      <c r="L488" s="272">
        <v>0.9</v>
      </c>
      <c r="M488" s="272">
        <v>0.5</v>
      </c>
      <c r="N488" s="273">
        <v>0.8</v>
      </c>
      <c r="O488" s="53">
        <f>K488+L488+M488+N488</f>
        <v>2.2</v>
      </c>
      <c r="P488" s="50">
        <v>2017</v>
      </c>
      <c r="R488" s="299">
        <f t="shared" si="18"/>
        <v>1.4</v>
      </c>
    </row>
    <row r="489" spans="1:18" ht="114.75">
      <c r="A489" s="14" t="s">
        <v>89</v>
      </c>
      <c r="B489" s="14">
        <v>1</v>
      </c>
      <c r="C489" s="14" t="s">
        <v>128</v>
      </c>
      <c r="D489" s="14" t="s">
        <v>125</v>
      </c>
      <c r="E489" s="14" t="s">
        <v>126</v>
      </c>
      <c r="F489" s="14" t="s">
        <v>114</v>
      </c>
      <c r="G489" s="14" t="s">
        <v>122</v>
      </c>
      <c r="H489" s="287"/>
      <c r="I489" s="30" t="s">
        <v>450</v>
      </c>
      <c r="J489" s="14" t="s">
        <v>92</v>
      </c>
      <c r="K489" s="193">
        <f>K488</f>
        <v>0</v>
      </c>
      <c r="L489" s="28">
        <f>L488</f>
        <v>0.9</v>
      </c>
      <c r="M489" s="28">
        <f>M488</f>
        <v>0.5</v>
      </c>
      <c r="N489" s="28">
        <f>N488</f>
        <v>0.8</v>
      </c>
      <c r="O489" s="28">
        <f>K489+L489+M489+N489</f>
        <v>2.2</v>
      </c>
      <c r="P489" s="14">
        <v>2017</v>
      </c>
      <c r="R489" s="299"/>
    </row>
    <row r="490" spans="1:62" ht="63.75">
      <c r="A490" s="50" t="s">
        <v>89</v>
      </c>
      <c r="B490" s="50">
        <v>1</v>
      </c>
      <c r="C490" s="50" t="s">
        <v>128</v>
      </c>
      <c r="D490" s="50">
        <v>1</v>
      </c>
      <c r="E490" s="50" t="s">
        <v>126</v>
      </c>
      <c r="F490" s="50">
        <v>0</v>
      </c>
      <c r="G490" s="50">
        <v>1</v>
      </c>
      <c r="H490" s="60">
        <v>3</v>
      </c>
      <c r="I490" s="52" t="s">
        <v>48</v>
      </c>
      <c r="J490" s="234" t="s">
        <v>92</v>
      </c>
      <c r="K490" s="235">
        <v>14680.4</v>
      </c>
      <c r="L490" s="236">
        <v>8716.9</v>
      </c>
      <c r="M490" s="236">
        <v>17444</v>
      </c>
      <c r="N490" s="236">
        <v>18211.5</v>
      </c>
      <c r="O490" s="233">
        <f aca="true" t="shared" si="19" ref="O490:O495">K490+L490+M490+N490</f>
        <v>59052.8</v>
      </c>
      <c r="P490" s="234">
        <v>2017</v>
      </c>
      <c r="Q490" s="4"/>
      <c r="R490" s="299">
        <f t="shared" si="18"/>
        <v>40841.3</v>
      </c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</row>
    <row r="491" spans="1:62" ht="102">
      <c r="A491" s="14" t="s">
        <v>89</v>
      </c>
      <c r="B491" s="14">
        <v>1</v>
      </c>
      <c r="C491" s="14" t="s">
        <v>128</v>
      </c>
      <c r="D491" s="14">
        <v>1</v>
      </c>
      <c r="E491" s="14" t="s">
        <v>126</v>
      </c>
      <c r="F491" s="14">
        <v>0</v>
      </c>
      <c r="G491" s="14">
        <v>1</v>
      </c>
      <c r="H491" s="287"/>
      <c r="I491" s="240" t="s">
        <v>434</v>
      </c>
      <c r="J491" s="237" t="s">
        <v>433</v>
      </c>
      <c r="K491" s="56">
        <f>K490</f>
        <v>14680.4</v>
      </c>
      <c r="L491" s="56">
        <f>L490</f>
        <v>8716.9</v>
      </c>
      <c r="M491" s="56">
        <f>M490</f>
        <v>17444</v>
      </c>
      <c r="N491" s="56">
        <f>N490</f>
        <v>18211.5</v>
      </c>
      <c r="O491" s="28">
        <f t="shared" si="19"/>
        <v>59052.8</v>
      </c>
      <c r="P491" s="14">
        <v>2017</v>
      </c>
      <c r="Q491" s="4"/>
      <c r="R491" s="299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</row>
    <row r="492" spans="1:62" ht="63.75">
      <c r="A492" s="50" t="s">
        <v>89</v>
      </c>
      <c r="B492" s="50">
        <v>1</v>
      </c>
      <c r="C492" s="50" t="s">
        <v>128</v>
      </c>
      <c r="D492" s="50">
        <v>1</v>
      </c>
      <c r="E492" s="50" t="s">
        <v>126</v>
      </c>
      <c r="F492" s="50">
        <v>0</v>
      </c>
      <c r="G492" s="50">
        <v>1</v>
      </c>
      <c r="H492" s="60">
        <v>3</v>
      </c>
      <c r="I492" s="52" t="s">
        <v>48</v>
      </c>
      <c r="J492" s="238" t="s">
        <v>433</v>
      </c>
      <c r="K492" s="236">
        <v>13770.2</v>
      </c>
      <c r="L492" s="236">
        <v>8340.1</v>
      </c>
      <c r="M492" s="236">
        <v>14790.5</v>
      </c>
      <c r="N492" s="236">
        <v>15441.2</v>
      </c>
      <c r="O492" s="233">
        <f t="shared" si="19"/>
        <v>52342</v>
      </c>
      <c r="P492" s="234">
        <v>2017</v>
      </c>
      <c r="Q492" s="4"/>
      <c r="R492" s="299">
        <f t="shared" si="18"/>
        <v>36900.8</v>
      </c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</row>
    <row r="493" spans="1:62" ht="101.25" customHeight="1">
      <c r="A493" s="14" t="s">
        <v>89</v>
      </c>
      <c r="B493" s="14">
        <v>1</v>
      </c>
      <c r="C493" s="14" t="s">
        <v>128</v>
      </c>
      <c r="D493" s="14">
        <v>1</v>
      </c>
      <c r="E493" s="14" t="s">
        <v>126</v>
      </c>
      <c r="F493" s="14">
        <v>0</v>
      </c>
      <c r="G493" s="14">
        <v>1</v>
      </c>
      <c r="H493" s="287"/>
      <c r="I493" s="240" t="s">
        <v>436</v>
      </c>
      <c r="J493" s="237" t="s">
        <v>433</v>
      </c>
      <c r="K493" s="56">
        <f>K492</f>
        <v>13770.2</v>
      </c>
      <c r="L493" s="56">
        <f>L492</f>
        <v>8340.1</v>
      </c>
      <c r="M493" s="56">
        <f>M492</f>
        <v>14790.5</v>
      </c>
      <c r="N493" s="56">
        <f>N492</f>
        <v>15441.2</v>
      </c>
      <c r="O493" s="28">
        <f t="shared" si="19"/>
        <v>52342</v>
      </c>
      <c r="P493" s="14">
        <v>2017</v>
      </c>
      <c r="Q493" s="4"/>
      <c r="R493" s="299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</row>
    <row r="494" spans="1:62" ht="66.75" customHeight="1">
      <c r="A494" s="50" t="s">
        <v>89</v>
      </c>
      <c r="B494" s="50">
        <v>1</v>
      </c>
      <c r="C494" s="50" t="s">
        <v>128</v>
      </c>
      <c r="D494" s="50">
        <v>1</v>
      </c>
      <c r="E494" s="50" t="s">
        <v>126</v>
      </c>
      <c r="F494" s="50">
        <v>0</v>
      </c>
      <c r="G494" s="50">
        <v>1</v>
      </c>
      <c r="H494" s="60">
        <v>3</v>
      </c>
      <c r="I494" s="52" t="s">
        <v>48</v>
      </c>
      <c r="J494" s="238" t="s">
        <v>433</v>
      </c>
      <c r="K494" s="236">
        <v>527.6</v>
      </c>
      <c r="L494" s="239">
        <v>286.9</v>
      </c>
      <c r="M494" s="239">
        <v>658.1</v>
      </c>
      <c r="N494" s="239">
        <v>687.1</v>
      </c>
      <c r="O494" s="233">
        <f t="shared" si="19"/>
        <v>2159.7</v>
      </c>
      <c r="P494" s="234">
        <v>2017</v>
      </c>
      <c r="Q494" s="4"/>
      <c r="R494" s="299">
        <f t="shared" si="18"/>
        <v>1472.6</v>
      </c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</row>
    <row r="495" spans="1:62" ht="79.5" customHeight="1">
      <c r="A495" s="14" t="s">
        <v>89</v>
      </c>
      <c r="B495" s="14">
        <v>1</v>
      </c>
      <c r="C495" s="14" t="s">
        <v>128</v>
      </c>
      <c r="D495" s="14">
        <v>1</v>
      </c>
      <c r="E495" s="14" t="s">
        <v>126</v>
      </c>
      <c r="F495" s="14">
        <v>0</v>
      </c>
      <c r="G495" s="14">
        <v>1</v>
      </c>
      <c r="H495" s="287"/>
      <c r="I495" s="240" t="s">
        <v>435</v>
      </c>
      <c r="J495" s="237" t="s">
        <v>433</v>
      </c>
      <c r="K495" s="56">
        <f>K494</f>
        <v>527.6</v>
      </c>
      <c r="L495" s="56">
        <f>L494</f>
        <v>286.9</v>
      </c>
      <c r="M495" s="56">
        <f>M494</f>
        <v>658.1</v>
      </c>
      <c r="N495" s="56">
        <f>N494</f>
        <v>687.1</v>
      </c>
      <c r="O495" s="28">
        <f t="shared" si="19"/>
        <v>2159.7</v>
      </c>
      <c r="P495" s="14">
        <v>2017</v>
      </c>
      <c r="Q495" s="4"/>
      <c r="R495" s="299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</row>
    <row r="496" spans="1:62" s="21" customFormat="1" ht="39.75" customHeight="1">
      <c r="A496" s="249" t="s">
        <v>89</v>
      </c>
      <c r="B496" s="249">
        <v>1</v>
      </c>
      <c r="C496" s="248" t="s">
        <v>128</v>
      </c>
      <c r="D496" s="248" t="s">
        <v>96</v>
      </c>
      <c r="E496" s="248" t="s">
        <v>122</v>
      </c>
      <c r="F496" s="248" t="s">
        <v>90</v>
      </c>
      <c r="G496" s="248" t="s">
        <v>90</v>
      </c>
      <c r="H496" s="249"/>
      <c r="I496" s="253" t="s">
        <v>49</v>
      </c>
      <c r="J496" s="249" t="s">
        <v>92</v>
      </c>
      <c r="K496" s="282">
        <f>K497+K498</f>
        <v>15</v>
      </c>
      <c r="L496" s="279">
        <f>L497+L498</f>
        <v>20</v>
      </c>
      <c r="M496" s="279">
        <f>M497+M498</f>
        <v>175</v>
      </c>
      <c r="N496" s="279">
        <f>N505+N507</f>
        <v>175</v>
      </c>
      <c r="O496" s="279">
        <f>O497+O498</f>
        <v>385</v>
      </c>
      <c r="P496" s="249">
        <v>2017</v>
      </c>
      <c r="Q496" s="20"/>
      <c r="R496" s="299">
        <f t="shared" si="18"/>
        <v>210</v>
      </c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</row>
    <row r="497" spans="1:18" ht="15.75">
      <c r="A497" s="248" t="s">
        <v>84</v>
      </c>
      <c r="B497" s="248" t="s">
        <v>84</v>
      </c>
      <c r="C497" s="248" t="s">
        <v>84</v>
      </c>
      <c r="D497" s="248" t="s">
        <v>84</v>
      </c>
      <c r="E497" s="248" t="s">
        <v>84</v>
      </c>
      <c r="F497" s="248" t="s">
        <v>84</v>
      </c>
      <c r="G497" s="248" t="s">
        <v>84</v>
      </c>
      <c r="H497" s="249">
        <v>3</v>
      </c>
      <c r="I497" s="253" t="s">
        <v>93</v>
      </c>
      <c r="J497" s="254" t="s">
        <v>92</v>
      </c>
      <c r="K497" s="255">
        <f>K505+K507</f>
        <v>15</v>
      </c>
      <c r="L497" s="256">
        <f>L505+L507</f>
        <v>20</v>
      </c>
      <c r="M497" s="256">
        <f>M505+M507</f>
        <v>175</v>
      </c>
      <c r="N497" s="256">
        <f>N505+N507</f>
        <v>175</v>
      </c>
      <c r="O497" s="256">
        <f>O505+O507</f>
        <v>385</v>
      </c>
      <c r="P497" s="283">
        <v>2017</v>
      </c>
      <c r="R497" s="299">
        <f t="shared" si="18"/>
        <v>210</v>
      </c>
    </row>
    <row r="498" spans="1:18" ht="15.75">
      <c r="A498" s="248" t="s">
        <v>84</v>
      </c>
      <c r="B498" s="248" t="s">
        <v>84</v>
      </c>
      <c r="C498" s="248" t="s">
        <v>84</v>
      </c>
      <c r="D498" s="248" t="s">
        <v>84</v>
      </c>
      <c r="E498" s="248" t="s">
        <v>84</v>
      </c>
      <c r="F498" s="248" t="s">
        <v>84</v>
      </c>
      <c r="G498" s="248" t="s">
        <v>84</v>
      </c>
      <c r="H498" s="249">
        <v>2</v>
      </c>
      <c r="I498" s="253" t="s">
        <v>94</v>
      </c>
      <c r="J498" s="254" t="s">
        <v>92</v>
      </c>
      <c r="K498" s="255">
        <v>0</v>
      </c>
      <c r="L498" s="256">
        <v>0</v>
      </c>
      <c r="M498" s="256">
        <v>0</v>
      </c>
      <c r="N498" s="256">
        <v>0</v>
      </c>
      <c r="O498" s="256">
        <f>K498+L498+M498</f>
        <v>0</v>
      </c>
      <c r="P498" s="254" t="s">
        <v>84</v>
      </c>
      <c r="R498" s="299">
        <f t="shared" si="18"/>
        <v>0</v>
      </c>
    </row>
    <row r="499" spans="1:18" ht="38.25">
      <c r="A499" s="14" t="s">
        <v>89</v>
      </c>
      <c r="B499" s="14">
        <v>1</v>
      </c>
      <c r="C499" s="14" t="s">
        <v>128</v>
      </c>
      <c r="D499" s="14" t="s">
        <v>96</v>
      </c>
      <c r="E499" s="14" t="s">
        <v>122</v>
      </c>
      <c r="F499" s="14" t="s">
        <v>90</v>
      </c>
      <c r="G499" s="14" t="s">
        <v>90</v>
      </c>
      <c r="H499" s="14"/>
      <c r="I499" s="30" t="s">
        <v>50</v>
      </c>
      <c r="J499" s="88" t="s">
        <v>99</v>
      </c>
      <c r="K499" s="213">
        <v>51</v>
      </c>
      <c r="L499" s="88">
        <v>60</v>
      </c>
      <c r="M499" s="88">
        <v>70</v>
      </c>
      <c r="N499" s="88">
        <v>100</v>
      </c>
      <c r="O499" s="88">
        <f>N499</f>
        <v>100</v>
      </c>
      <c r="P499" s="14">
        <v>2017</v>
      </c>
      <c r="R499" s="299"/>
    </row>
    <row r="500" spans="1:18" ht="46.5" customHeight="1">
      <c r="A500" s="14" t="s">
        <v>89</v>
      </c>
      <c r="B500" s="14">
        <v>1</v>
      </c>
      <c r="C500" s="14" t="s">
        <v>128</v>
      </c>
      <c r="D500" s="14" t="s">
        <v>96</v>
      </c>
      <c r="E500" s="14" t="s">
        <v>122</v>
      </c>
      <c r="F500" s="14" t="s">
        <v>90</v>
      </c>
      <c r="G500" s="14" t="s">
        <v>90</v>
      </c>
      <c r="H500" s="14"/>
      <c r="I500" s="30" t="s">
        <v>51</v>
      </c>
      <c r="J500" s="88" t="s">
        <v>99</v>
      </c>
      <c r="K500" s="213">
        <v>42</v>
      </c>
      <c r="L500" s="88">
        <v>52</v>
      </c>
      <c r="M500" s="88">
        <v>73</v>
      </c>
      <c r="N500" s="88">
        <v>100</v>
      </c>
      <c r="O500" s="88">
        <f>N500</f>
        <v>100</v>
      </c>
      <c r="P500" s="14">
        <v>2017</v>
      </c>
      <c r="R500" s="299"/>
    </row>
    <row r="501" spans="1:18" ht="63.75">
      <c r="A501" s="50" t="s">
        <v>89</v>
      </c>
      <c r="B501" s="50">
        <v>1</v>
      </c>
      <c r="C501" s="50" t="s">
        <v>128</v>
      </c>
      <c r="D501" s="50" t="s">
        <v>96</v>
      </c>
      <c r="E501" s="50" t="s">
        <v>122</v>
      </c>
      <c r="F501" s="50" t="s">
        <v>90</v>
      </c>
      <c r="G501" s="50" t="s">
        <v>96</v>
      </c>
      <c r="H501" s="60"/>
      <c r="I501" s="52" t="s">
        <v>52</v>
      </c>
      <c r="J501" s="50" t="s">
        <v>111</v>
      </c>
      <c r="K501" s="199" t="s">
        <v>112</v>
      </c>
      <c r="L501" s="53" t="s">
        <v>112</v>
      </c>
      <c r="M501" s="53" t="s">
        <v>112</v>
      </c>
      <c r="N501" s="54" t="s">
        <v>112</v>
      </c>
      <c r="O501" s="53" t="s">
        <v>112</v>
      </c>
      <c r="P501" s="50">
        <v>2017</v>
      </c>
      <c r="R501" s="299"/>
    </row>
    <row r="502" spans="1:18" ht="60" customHeight="1">
      <c r="A502" s="14" t="s">
        <v>89</v>
      </c>
      <c r="B502" s="14">
        <v>1</v>
      </c>
      <c r="C502" s="14" t="s">
        <v>128</v>
      </c>
      <c r="D502" s="14" t="s">
        <v>96</v>
      </c>
      <c r="E502" s="14" t="s">
        <v>122</v>
      </c>
      <c r="F502" s="14" t="s">
        <v>90</v>
      </c>
      <c r="G502" s="14" t="s">
        <v>96</v>
      </c>
      <c r="H502" s="14"/>
      <c r="I502" s="30" t="s">
        <v>53</v>
      </c>
      <c r="J502" s="88" t="s">
        <v>154</v>
      </c>
      <c r="K502" s="213">
        <v>1</v>
      </c>
      <c r="L502" s="88">
        <v>1</v>
      </c>
      <c r="M502" s="88">
        <v>1</v>
      </c>
      <c r="N502" s="172">
        <v>1</v>
      </c>
      <c r="O502" s="172">
        <f>K502+L502+M502+N502</f>
        <v>4</v>
      </c>
      <c r="P502" s="14">
        <v>2017</v>
      </c>
      <c r="R502" s="299"/>
    </row>
    <row r="503" spans="1:18" ht="51">
      <c r="A503" s="50" t="s">
        <v>89</v>
      </c>
      <c r="B503" s="50">
        <v>1</v>
      </c>
      <c r="C503" s="50" t="s">
        <v>128</v>
      </c>
      <c r="D503" s="50" t="s">
        <v>96</v>
      </c>
      <c r="E503" s="50" t="s">
        <v>122</v>
      </c>
      <c r="F503" s="50" t="s">
        <v>90</v>
      </c>
      <c r="G503" s="50" t="s">
        <v>114</v>
      </c>
      <c r="H503" s="60"/>
      <c r="I503" s="52" t="s">
        <v>54</v>
      </c>
      <c r="J503" s="50" t="s">
        <v>111</v>
      </c>
      <c r="K503" s="199" t="s">
        <v>112</v>
      </c>
      <c r="L503" s="53" t="s">
        <v>112</v>
      </c>
      <c r="M503" s="53" t="s">
        <v>112</v>
      </c>
      <c r="N503" s="54" t="s">
        <v>112</v>
      </c>
      <c r="O503" s="53" t="s">
        <v>112</v>
      </c>
      <c r="P503" s="50">
        <v>2017</v>
      </c>
      <c r="R503" s="299"/>
    </row>
    <row r="504" spans="1:18" ht="50.25" customHeight="1">
      <c r="A504" s="14" t="s">
        <v>89</v>
      </c>
      <c r="B504" s="14">
        <v>1</v>
      </c>
      <c r="C504" s="14" t="s">
        <v>128</v>
      </c>
      <c r="D504" s="14" t="s">
        <v>96</v>
      </c>
      <c r="E504" s="14" t="s">
        <v>122</v>
      </c>
      <c r="F504" s="14" t="s">
        <v>90</v>
      </c>
      <c r="G504" s="14" t="s">
        <v>114</v>
      </c>
      <c r="H504" s="14"/>
      <c r="I504" s="30" t="s">
        <v>55</v>
      </c>
      <c r="J504" s="14" t="s">
        <v>154</v>
      </c>
      <c r="K504" s="200">
        <v>29</v>
      </c>
      <c r="L504" s="40">
        <v>36</v>
      </c>
      <c r="M504" s="40">
        <v>51</v>
      </c>
      <c r="N504" s="58">
        <v>67</v>
      </c>
      <c r="O504" s="40">
        <f>N504</f>
        <v>67</v>
      </c>
      <c r="P504" s="14">
        <v>2017</v>
      </c>
      <c r="R504" s="299"/>
    </row>
    <row r="505" spans="1:18" ht="51">
      <c r="A505" s="50" t="s">
        <v>89</v>
      </c>
      <c r="B505" s="50">
        <v>1</v>
      </c>
      <c r="C505" s="50" t="s">
        <v>128</v>
      </c>
      <c r="D505" s="50" t="s">
        <v>96</v>
      </c>
      <c r="E505" s="50" t="s">
        <v>122</v>
      </c>
      <c r="F505" s="50" t="s">
        <v>90</v>
      </c>
      <c r="G505" s="50" t="s">
        <v>119</v>
      </c>
      <c r="H505" s="60">
        <v>3</v>
      </c>
      <c r="I505" s="52" t="s">
        <v>56</v>
      </c>
      <c r="J505" s="50" t="s">
        <v>92</v>
      </c>
      <c r="K505" s="199">
        <v>10</v>
      </c>
      <c r="L505" s="54">
        <v>15</v>
      </c>
      <c r="M505" s="54">
        <v>150</v>
      </c>
      <c r="N505" s="54">
        <v>150</v>
      </c>
      <c r="O505" s="53">
        <f>K505+L505+M505+N505</f>
        <v>325</v>
      </c>
      <c r="P505" s="51">
        <v>2017</v>
      </c>
      <c r="R505" s="299">
        <f t="shared" si="18"/>
        <v>175</v>
      </c>
    </row>
    <row r="506" spans="1:18" ht="51">
      <c r="A506" s="14" t="s">
        <v>89</v>
      </c>
      <c r="B506" s="14">
        <v>1</v>
      </c>
      <c r="C506" s="14" t="s">
        <v>128</v>
      </c>
      <c r="D506" s="14" t="s">
        <v>96</v>
      </c>
      <c r="E506" s="14" t="s">
        <v>122</v>
      </c>
      <c r="F506" s="14" t="s">
        <v>90</v>
      </c>
      <c r="G506" s="14" t="s">
        <v>119</v>
      </c>
      <c r="H506" s="14"/>
      <c r="I506" s="30" t="s">
        <v>57</v>
      </c>
      <c r="J506" s="14" t="s">
        <v>154</v>
      </c>
      <c r="K506" s="200">
        <v>1</v>
      </c>
      <c r="L506" s="58">
        <v>1</v>
      </c>
      <c r="M506" s="58">
        <v>2</v>
      </c>
      <c r="N506" s="58">
        <v>2</v>
      </c>
      <c r="O506" s="40">
        <f>K506+L506+M506+N506</f>
        <v>6</v>
      </c>
      <c r="P506" s="26">
        <v>2017</v>
      </c>
      <c r="R506" s="299"/>
    </row>
    <row r="507" spans="1:18" ht="51">
      <c r="A507" s="50" t="s">
        <v>89</v>
      </c>
      <c r="B507" s="50">
        <v>1</v>
      </c>
      <c r="C507" s="50" t="s">
        <v>128</v>
      </c>
      <c r="D507" s="50" t="s">
        <v>96</v>
      </c>
      <c r="E507" s="50" t="s">
        <v>122</v>
      </c>
      <c r="F507" s="50" t="s">
        <v>90</v>
      </c>
      <c r="G507" s="50" t="s">
        <v>122</v>
      </c>
      <c r="H507" s="60">
        <v>3</v>
      </c>
      <c r="I507" s="52" t="s">
        <v>58</v>
      </c>
      <c r="J507" s="50" t="s">
        <v>92</v>
      </c>
      <c r="K507" s="199">
        <v>5</v>
      </c>
      <c r="L507" s="54">
        <v>5</v>
      </c>
      <c r="M507" s="54">
        <v>25</v>
      </c>
      <c r="N507" s="54">
        <v>25</v>
      </c>
      <c r="O507" s="53">
        <f>K507+L507+M507+N507</f>
        <v>60</v>
      </c>
      <c r="P507" s="51">
        <v>2017</v>
      </c>
      <c r="R507" s="299">
        <f t="shared" si="18"/>
        <v>35</v>
      </c>
    </row>
    <row r="508" spans="1:18" ht="51">
      <c r="A508" s="14" t="s">
        <v>89</v>
      </c>
      <c r="B508" s="14">
        <v>1</v>
      </c>
      <c r="C508" s="14" t="s">
        <v>128</v>
      </c>
      <c r="D508" s="14" t="s">
        <v>96</v>
      </c>
      <c r="E508" s="14" t="s">
        <v>122</v>
      </c>
      <c r="F508" s="14" t="s">
        <v>90</v>
      </c>
      <c r="G508" s="14" t="s">
        <v>122</v>
      </c>
      <c r="H508" s="14"/>
      <c r="I508" s="30" t="s">
        <v>59</v>
      </c>
      <c r="J508" s="14" t="s">
        <v>154</v>
      </c>
      <c r="K508" s="200">
        <v>1</v>
      </c>
      <c r="L508" s="58">
        <v>1</v>
      </c>
      <c r="M508" s="58">
        <v>3</v>
      </c>
      <c r="N508" s="58">
        <v>3</v>
      </c>
      <c r="O508" s="40">
        <f>K508+L508+M508+N508</f>
        <v>8</v>
      </c>
      <c r="P508" s="26">
        <v>2017</v>
      </c>
      <c r="R508" s="299"/>
    </row>
    <row r="509" spans="1:62" s="21" customFormat="1" ht="32.25" customHeight="1">
      <c r="A509" s="264" t="s">
        <v>89</v>
      </c>
      <c r="B509" s="264">
        <v>1</v>
      </c>
      <c r="C509" s="264" t="s">
        <v>206</v>
      </c>
      <c r="D509" s="264" t="s">
        <v>90</v>
      </c>
      <c r="E509" s="264" t="s">
        <v>90</v>
      </c>
      <c r="F509" s="264" t="s">
        <v>90</v>
      </c>
      <c r="G509" s="264" t="s">
        <v>90</v>
      </c>
      <c r="H509" s="264"/>
      <c r="I509" s="265" t="s">
        <v>60</v>
      </c>
      <c r="J509" s="264" t="s">
        <v>92</v>
      </c>
      <c r="K509" s="266">
        <f>K510+K511</f>
        <v>49583.6</v>
      </c>
      <c r="L509" s="267">
        <f>L510+L511</f>
        <v>50194.2</v>
      </c>
      <c r="M509" s="267">
        <f>M510+M511</f>
        <v>53792.6</v>
      </c>
      <c r="N509" s="267">
        <f>N510+N511</f>
        <v>54294.4</v>
      </c>
      <c r="O509" s="267">
        <f>O510+O511</f>
        <v>207864.8</v>
      </c>
      <c r="P509" s="264">
        <v>2017</v>
      </c>
      <c r="Q509" s="20"/>
      <c r="R509" s="299">
        <f t="shared" si="18"/>
        <v>153570.4</v>
      </c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</row>
    <row r="510" spans="1:18" ht="15.75">
      <c r="A510" s="13" t="s">
        <v>84</v>
      </c>
      <c r="B510" s="13" t="s">
        <v>84</v>
      </c>
      <c r="C510" s="13" t="s">
        <v>84</v>
      </c>
      <c r="D510" s="13" t="s">
        <v>84</v>
      </c>
      <c r="E510" s="13" t="s">
        <v>84</v>
      </c>
      <c r="F510" s="13" t="s">
        <v>84</v>
      </c>
      <c r="G510" s="13" t="s">
        <v>84</v>
      </c>
      <c r="H510" s="13">
        <v>3</v>
      </c>
      <c r="I510" s="39" t="s">
        <v>93</v>
      </c>
      <c r="J510" s="14" t="s">
        <v>92</v>
      </c>
      <c r="K510" s="193">
        <f>K513</f>
        <v>49554.6</v>
      </c>
      <c r="L510" s="28">
        <f>L513</f>
        <v>50194.2</v>
      </c>
      <c r="M510" s="28">
        <f>M513</f>
        <v>53792.6</v>
      </c>
      <c r="N510" s="28">
        <f>N513</f>
        <v>54294.4</v>
      </c>
      <c r="O510" s="28">
        <f>K510+L510+M510+N510</f>
        <v>207835.8</v>
      </c>
      <c r="P510" s="14">
        <v>2017</v>
      </c>
      <c r="R510" s="299">
        <f t="shared" si="18"/>
        <v>153541.4</v>
      </c>
    </row>
    <row r="511" spans="1:18" ht="15.75">
      <c r="A511" s="13"/>
      <c r="B511" s="13"/>
      <c r="C511" s="13"/>
      <c r="D511" s="13"/>
      <c r="E511" s="13"/>
      <c r="F511" s="13"/>
      <c r="G511" s="13"/>
      <c r="H511" s="13">
        <v>2</v>
      </c>
      <c r="I511" s="39" t="s">
        <v>94</v>
      </c>
      <c r="J511" s="14" t="s">
        <v>92</v>
      </c>
      <c r="K511" s="193">
        <f>K515</f>
        <v>29</v>
      </c>
      <c r="L511" s="28">
        <f>L515</f>
        <v>0</v>
      </c>
      <c r="M511" s="28">
        <f>M515</f>
        <v>0</v>
      </c>
      <c r="N511" s="28">
        <f>N515</f>
        <v>0</v>
      </c>
      <c r="O511" s="28">
        <f>K511+L511+M511+N511</f>
        <v>29</v>
      </c>
      <c r="P511" s="14">
        <v>2014</v>
      </c>
      <c r="R511" s="299">
        <f t="shared" si="18"/>
        <v>29</v>
      </c>
    </row>
    <row r="512" spans="1:18" ht="63.75">
      <c r="A512" s="248" t="s">
        <v>89</v>
      </c>
      <c r="B512" s="248">
        <v>1</v>
      </c>
      <c r="C512" s="249" t="s">
        <v>206</v>
      </c>
      <c r="D512" s="249">
        <v>1</v>
      </c>
      <c r="E512" s="249">
        <v>1</v>
      </c>
      <c r="F512" s="249" t="s">
        <v>90</v>
      </c>
      <c r="G512" s="249" t="s">
        <v>90</v>
      </c>
      <c r="H512" s="249"/>
      <c r="I512" s="253" t="s">
        <v>61</v>
      </c>
      <c r="J512" s="249" t="s">
        <v>92</v>
      </c>
      <c r="K512" s="276">
        <f>K513+K515</f>
        <v>49583.6</v>
      </c>
      <c r="L512" s="277">
        <f>L513+L515</f>
        <v>50194.2</v>
      </c>
      <c r="M512" s="277">
        <f>M513+M515</f>
        <v>53792.6</v>
      </c>
      <c r="N512" s="277">
        <f>N513+N515</f>
        <v>54294.4</v>
      </c>
      <c r="O512" s="277">
        <f>O513+O515</f>
        <v>207864.8</v>
      </c>
      <c r="P512" s="278">
        <v>2017</v>
      </c>
      <c r="R512" s="299">
        <f t="shared" si="18"/>
        <v>153570.4</v>
      </c>
    </row>
    <row r="513" spans="1:18" ht="43.5" customHeight="1">
      <c r="A513" s="50" t="s">
        <v>89</v>
      </c>
      <c r="B513" s="50">
        <v>1</v>
      </c>
      <c r="C513" s="50" t="s">
        <v>206</v>
      </c>
      <c r="D513" s="50" t="s">
        <v>96</v>
      </c>
      <c r="E513" s="50" t="s">
        <v>96</v>
      </c>
      <c r="F513" s="50" t="s">
        <v>90</v>
      </c>
      <c r="G513" s="50" t="s">
        <v>96</v>
      </c>
      <c r="H513" s="60">
        <v>3</v>
      </c>
      <c r="I513" s="55" t="s">
        <v>62</v>
      </c>
      <c r="J513" s="51" t="s">
        <v>92</v>
      </c>
      <c r="K513" s="244">
        <v>49554.6</v>
      </c>
      <c r="L513" s="233">
        <v>50194.2</v>
      </c>
      <c r="M513" s="233">
        <v>53792.6</v>
      </c>
      <c r="N513" s="233">
        <v>54294.4</v>
      </c>
      <c r="O513" s="54">
        <f>K513+L513+M513+N513</f>
        <v>207835.8</v>
      </c>
      <c r="P513" s="51">
        <v>2017</v>
      </c>
      <c r="R513" s="299">
        <f t="shared" si="18"/>
        <v>153541.4</v>
      </c>
    </row>
    <row r="514" spans="1:18" ht="3.75" customHeight="1">
      <c r="A514" s="14"/>
      <c r="B514" s="14"/>
      <c r="C514" s="14"/>
      <c r="D514" s="14"/>
      <c r="E514" s="14"/>
      <c r="F514" s="14"/>
      <c r="G514" s="14"/>
      <c r="H514" s="14"/>
      <c r="I514" s="30"/>
      <c r="J514" s="14"/>
      <c r="K514" s="193"/>
      <c r="L514" s="28"/>
      <c r="M514" s="28"/>
      <c r="N514" s="28"/>
      <c r="O514" s="28"/>
      <c r="P514" s="14"/>
      <c r="R514" s="299"/>
    </row>
    <row r="515" spans="1:18" ht="78.75" customHeight="1">
      <c r="A515" s="51" t="s">
        <v>89</v>
      </c>
      <c r="B515" s="51">
        <v>1</v>
      </c>
      <c r="C515" s="51" t="s">
        <v>206</v>
      </c>
      <c r="D515" s="51">
        <v>7</v>
      </c>
      <c r="E515" s="51">
        <v>8</v>
      </c>
      <c r="F515" s="51" t="s">
        <v>90</v>
      </c>
      <c r="G515" s="51">
        <v>4</v>
      </c>
      <c r="H515" s="51">
        <v>2</v>
      </c>
      <c r="I515" s="241" t="s">
        <v>357</v>
      </c>
      <c r="J515" s="51" t="s">
        <v>92</v>
      </c>
      <c r="K515" s="202">
        <v>29</v>
      </c>
      <c r="L515" s="54">
        <v>0</v>
      </c>
      <c r="M515" s="54">
        <v>0</v>
      </c>
      <c r="N515" s="54">
        <v>0</v>
      </c>
      <c r="O515" s="54">
        <f>K515+L515+M515+N515</f>
        <v>29</v>
      </c>
      <c r="P515" s="51">
        <v>2014</v>
      </c>
      <c r="R515" s="299">
        <f t="shared" si="18"/>
        <v>29</v>
      </c>
    </row>
    <row r="516" spans="1:18" ht="18.75" customHeight="1">
      <c r="A516" s="248" t="s">
        <v>89</v>
      </c>
      <c r="B516" s="248">
        <v>1</v>
      </c>
      <c r="C516" s="248" t="s">
        <v>206</v>
      </c>
      <c r="D516" s="248">
        <v>1</v>
      </c>
      <c r="E516" s="248" t="s">
        <v>114</v>
      </c>
      <c r="F516" s="248" t="s">
        <v>90</v>
      </c>
      <c r="G516" s="248" t="s">
        <v>90</v>
      </c>
      <c r="H516" s="249"/>
      <c r="I516" s="247" t="s">
        <v>63</v>
      </c>
      <c r="J516" s="270"/>
      <c r="K516" s="259"/>
      <c r="L516" s="260"/>
      <c r="M516" s="260"/>
      <c r="N516" s="260"/>
      <c r="O516" s="260"/>
      <c r="P516" s="270"/>
      <c r="R516" s="293"/>
    </row>
    <row r="517" spans="1:18" ht="63.75">
      <c r="A517" s="50" t="s">
        <v>89</v>
      </c>
      <c r="B517" s="50">
        <v>1</v>
      </c>
      <c r="C517" s="50" t="s">
        <v>206</v>
      </c>
      <c r="D517" s="50">
        <v>1</v>
      </c>
      <c r="E517" s="50" t="s">
        <v>114</v>
      </c>
      <c r="F517" s="50" t="s">
        <v>90</v>
      </c>
      <c r="G517" s="50">
        <v>1</v>
      </c>
      <c r="H517" s="59"/>
      <c r="I517" s="52" t="s">
        <v>64</v>
      </c>
      <c r="J517" s="50" t="s">
        <v>111</v>
      </c>
      <c r="K517" s="199" t="s">
        <v>112</v>
      </c>
      <c r="L517" s="53" t="s">
        <v>112</v>
      </c>
      <c r="M517" s="53" t="s">
        <v>112</v>
      </c>
      <c r="N517" s="53" t="s">
        <v>112</v>
      </c>
      <c r="O517" s="53" t="s">
        <v>112</v>
      </c>
      <c r="P517" s="50">
        <v>2017</v>
      </c>
      <c r="R517" s="293"/>
    </row>
    <row r="518" spans="1:18" ht="51">
      <c r="A518" s="14" t="s">
        <v>89</v>
      </c>
      <c r="B518" s="14">
        <v>1</v>
      </c>
      <c r="C518" s="14" t="s">
        <v>206</v>
      </c>
      <c r="D518" s="14">
        <v>1</v>
      </c>
      <c r="E518" s="14" t="s">
        <v>114</v>
      </c>
      <c r="F518" s="14" t="s">
        <v>90</v>
      </c>
      <c r="G518" s="14">
        <v>1</v>
      </c>
      <c r="H518" s="14"/>
      <c r="I518" s="30" t="s">
        <v>65</v>
      </c>
      <c r="J518" s="14" t="s">
        <v>154</v>
      </c>
      <c r="K518" s="200">
        <v>10</v>
      </c>
      <c r="L518" s="40">
        <v>10</v>
      </c>
      <c r="M518" s="40">
        <v>10</v>
      </c>
      <c r="N518" s="40">
        <v>10</v>
      </c>
      <c r="O518" s="40">
        <v>40</v>
      </c>
      <c r="P518" s="14">
        <v>2017</v>
      </c>
      <c r="R518" s="293"/>
    </row>
    <row r="519" spans="1:18" ht="38.25">
      <c r="A519" s="50" t="s">
        <v>89</v>
      </c>
      <c r="B519" s="50">
        <v>1</v>
      </c>
      <c r="C519" s="50" t="s">
        <v>206</v>
      </c>
      <c r="D519" s="50">
        <v>1</v>
      </c>
      <c r="E519" s="50" t="s">
        <v>114</v>
      </c>
      <c r="F519" s="50" t="s">
        <v>90</v>
      </c>
      <c r="G519" s="50" t="s">
        <v>114</v>
      </c>
      <c r="H519" s="59"/>
      <c r="I519" s="52" t="s">
        <v>66</v>
      </c>
      <c r="J519" s="50" t="s">
        <v>111</v>
      </c>
      <c r="K519" s="199" t="s">
        <v>112</v>
      </c>
      <c r="L519" s="53" t="s">
        <v>112</v>
      </c>
      <c r="M519" s="53" t="s">
        <v>112</v>
      </c>
      <c r="N519" s="54" t="s">
        <v>112</v>
      </c>
      <c r="O519" s="53" t="s">
        <v>112</v>
      </c>
      <c r="P519" s="50">
        <v>2017</v>
      </c>
      <c r="R519" s="293"/>
    </row>
    <row r="520" spans="1:18" ht="38.25">
      <c r="A520" s="14" t="s">
        <v>89</v>
      </c>
      <c r="B520" s="14">
        <v>1</v>
      </c>
      <c r="C520" s="14" t="s">
        <v>206</v>
      </c>
      <c r="D520" s="14">
        <v>1</v>
      </c>
      <c r="E520" s="14" t="s">
        <v>114</v>
      </c>
      <c r="F520" s="14" t="s">
        <v>90</v>
      </c>
      <c r="G520" s="14" t="s">
        <v>114</v>
      </c>
      <c r="H520" s="14"/>
      <c r="I520" s="30" t="s">
        <v>67</v>
      </c>
      <c r="J520" s="14" t="s">
        <v>117</v>
      </c>
      <c r="K520" s="200">
        <v>5</v>
      </c>
      <c r="L520" s="40">
        <v>5</v>
      </c>
      <c r="M520" s="40">
        <v>5</v>
      </c>
      <c r="N520" s="40">
        <v>5</v>
      </c>
      <c r="O520" s="40">
        <v>20</v>
      </c>
      <c r="P520" s="14">
        <v>2017</v>
      </c>
      <c r="R520" s="293"/>
    </row>
    <row r="521" spans="1:18" ht="89.25">
      <c r="A521" s="50" t="s">
        <v>89</v>
      </c>
      <c r="B521" s="50">
        <v>1</v>
      </c>
      <c r="C521" s="50" t="s">
        <v>206</v>
      </c>
      <c r="D521" s="50">
        <v>1</v>
      </c>
      <c r="E521" s="50">
        <v>2</v>
      </c>
      <c r="F521" s="50" t="s">
        <v>90</v>
      </c>
      <c r="G521" s="50" t="s">
        <v>119</v>
      </c>
      <c r="H521" s="59"/>
      <c r="I521" s="52" t="s">
        <v>68</v>
      </c>
      <c r="J521" s="50" t="s">
        <v>111</v>
      </c>
      <c r="K521" s="199" t="s">
        <v>112</v>
      </c>
      <c r="L521" s="53" t="s">
        <v>112</v>
      </c>
      <c r="M521" s="53" t="s">
        <v>112</v>
      </c>
      <c r="N521" s="54" t="s">
        <v>112</v>
      </c>
      <c r="O521" s="53" t="s">
        <v>112</v>
      </c>
      <c r="P521" s="50">
        <v>2017</v>
      </c>
      <c r="R521" s="293"/>
    </row>
    <row r="522" spans="1:18" ht="25.5">
      <c r="A522" s="14" t="s">
        <v>89</v>
      </c>
      <c r="B522" s="14">
        <v>1</v>
      </c>
      <c r="C522" s="14" t="s">
        <v>206</v>
      </c>
      <c r="D522" s="14">
        <v>1</v>
      </c>
      <c r="E522" s="14">
        <v>2</v>
      </c>
      <c r="F522" s="14" t="s">
        <v>90</v>
      </c>
      <c r="G522" s="14" t="s">
        <v>119</v>
      </c>
      <c r="H522" s="14"/>
      <c r="I522" s="30" t="s">
        <v>69</v>
      </c>
      <c r="J522" s="14" t="s">
        <v>154</v>
      </c>
      <c r="K522" s="200">
        <v>25</v>
      </c>
      <c r="L522" s="40">
        <v>25</v>
      </c>
      <c r="M522" s="40">
        <v>25</v>
      </c>
      <c r="N522" s="40">
        <v>25</v>
      </c>
      <c r="O522" s="40">
        <v>100</v>
      </c>
      <c r="P522" s="14">
        <v>2017</v>
      </c>
      <c r="R522" s="293"/>
    </row>
    <row r="523" spans="1:16" ht="315.75" customHeight="1">
      <c r="A523" s="173"/>
      <c r="B523" s="173"/>
      <c r="C523" s="173"/>
      <c r="D523" s="173"/>
      <c r="E523" s="173"/>
      <c r="F523" s="173"/>
      <c r="G523" s="173"/>
      <c r="H523" s="173"/>
      <c r="I523" s="174"/>
      <c r="J523" s="2"/>
      <c r="K523" s="231"/>
      <c r="L523" s="175"/>
      <c r="M523" s="176"/>
      <c r="N523" s="176"/>
      <c r="O523" s="176"/>
      <c r="P523" s="177"/>
    </row>
    <row r="524" spans="1:16" ht="49.5" customHeight="1" hidden="1">
      <c r="A524" s="173"/>
      <c r="B524" s="173"/>
      <c r="C524" s="173"/>
      <c r="D524" s="173"/>
      <c r="E524" s="173"/>
      <c r="F524" s="173"/>
      <c r="G524" s="173"/>
      <c r="H524" s="173"/>
      <c r="I524" s="174"/>
      <c r="J524" s="2"/>
      <c r="K524" s="231"/>
      <c r="L524" s="175"/>
      <c r="M524" s="175"/>
      <c r="N524" s="175"/>
      <c r="O524" s="175"/>
      <c r="P524" s="2"/>
    </row>
    <row r="525" spans="1:16" ht="12.75">
      <c r="A525" s="317" t="s">
        <v>474</v>
      </c>
      <c r="B525" s="317"/>
      <c r="C525" s="317"/>
      <c r="D525" s="317"/>
      <c r="E525" s="317"/>
      <c r="F525" s="173"/>
      <c r="G525" s="173"/>
      <c r="H525" s="173"/>
      <c r="I525" s="174"/>
      <c r="J525" s="2"/>
      <c r="K525" s="231"/>
      <c r="L525" s="175"/>
      <c r="M525" s="175"/>
      <c r="N525" s="175"/>
      <c r="O525" s="175"/>
      <c r="P525" s="2"/>
    </row>
    <row r="526" spans="1:62" s="64" customFormat="1" ht="12.75">
      <c r="A526" s="317" t="s">
        <v>475</v>
      </c>
      <c r="B526" s="317"/>
      <c r="C526" s="317"/>
      <c r="D526" s="317"/>
      <c r="E526" s="317"/>
      <c r="F526" s="317"/>
      <c r="G526" s="317"/>
      <c r="H526" s="317"/>
      <c r="I526" s="178"/>
      <c r="J526" s="2"/>
      <c r="K526" s="231"/>
      <c r="L526" s="175"/>
      <c r="M526" s="175"/>
      <c r="N526" s="175"/>
      <c r="O526" s="175"/>
      <c r="P526" s="2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</row>
    <row r="527" spans="13:16" ht="12.75">
      <c r="M527" s="2"/>
      <c r="N527" s="2"/>
      <c r="O527" s="2"/>
      <c r="P527" s="2"/>
    </row>
    <row r="528" spans="13:16" ht="12.75">
      <c r="M528" s="2"/>
      <c r="N528" s="2"/>
      <c r="O528" s="2"/>
      <c r="P528" s="2"/>
    </row>
    <row r="529" spans="13:16" ht="12.75">
      <c r="M529" s="2"/>
      <c r="N529" s="2"/>
      <c r="O529" s="2"/>
      <c r="P529" s="2"/>
    </row>
    <row r="530" spans="13:16" ht="12.75">
      <c r="M530" s="2"/>
      <c r="N530" s="2"/>
      <c r="O530" s="2"/>
      <c r="P530" s="2"/>
    </row>
    <row r="531" spans="13:16" ht="12.75">
      <c r="M531" s="2"/>
      <c r="N531" s="2"/>
      <c r="O531" s="2"/>
      <c r="P531" s="2"/>
    </row>
    <row r="532" spans="13:16" ht="12.75">
      <c r="M532" s="2"/>
      <c r="N532" s="2"/>
      <c r="O532" s="2"/>
      <c r="P532" s="2"/>
    </row>
    <row r="533" spans="13:16" ht="12.75">
      <c r="M533" s="2"/>
      <c r="N533" s="2"/>
      <c r="O533" s="2"/>
      <c r="P533" s="2"/>
    </row>
    <row r="534" spans="13:16" ht="12.75">
      <c r="M534" s="2"/>
      <c r="N534" s="2"/>
      <c r="O534" s="2"/>
      <c r="P534" s="2"/>
    </row>
    <row r="535" spans="13:16" ht="12.75">
      <c r="M535" s="2"/>
      <c r="N535" s="2"/>
      <c r="O535" s="2"/>
      <c r="P535" s="2"/>
    </row>
    <row r="536" spans="13:16" ht="12.75">
      <c r="M536" s="2"/>
      <c r="N536" s="2"/>
      <c r="O536" s="2"/>
      <c r="P536" s="2"/>
    </row>
    <row r="537" spans="13:16" ht="12.75">
      <c r="M537" s="2"/>
      <c r="N537" s="2"/>
      <c r="O537" s="2"/>
      <c r="P537" s="2"/>
    </row>
    <row r="538" spans="13:16" ht="12.75">
      <c r="M538" s="2"/>
      <c r="N538" s="2"/>
      <c r="O538" s="2"/>
      <c r="P538" s="2"/>
    </row>
    <row r="539" spans="13:16" ht="12.75">
      <c r="M539" s="2"/>
      <c r="N539" s="2"/>
      <c r="O539" s="2"/>
      <c r="P539" s="2"/>
    </row>
    <row r="540" spans="13:16" ht="12.75">
      <c r="M540" s="2"/>
      <c r="N540" s="2"/>
      <c r="O540" s="2"/>
      <c r="P540" s="2"/>
    </row>
    <row r="541" spans="13:16" ht="12.75">
      <c r="M541" s="2"/>
      <c r="N541" s="2"/>
      <c r="O541" s="2"/>
      <c r="P541" s="2"/>
    </row>
    <row r="542" spans="13:16" ht="12.75">
      <c r="M542" s="2"/>
      <c r="N542" s="2"/>
      <c r="O542" s="2"/>
      <c r="P542" s="2"/>
    </row>
    <row r="543" spans="13:16" ht="12.75">
      <c r="M543" s="2"/>
      <c r="N543" s="2"/>
      <c r="O543" s="2"/>
      <c r="P543" s="2"/>
    </row>
    <row r="544" spans="13:16" ht="12.75">
      <c r="M544" s="2"/>
      <c r="N544" s="2"/>
      <c r="O544" s="2"/>
      <c r="P544" s="2"/>
    </row>
    <row r="545" spans="13:16" ht="12.75">
      <c r="M545" s="2"/>
      <c r="N545" s="2"/>
      <c r="O545" s="2"/>
      <c r="P545" s="2"/>
    </row>
    <row r="546" spans="13:16" ht="12.75">
      <c r="M546" s="2"/>
      <c r="N546" s="2"/>
      <c r="O546" s="2"/>
      <c r="P546" s="2"/>
    </row>
    <row r="547" spans="13:16" ht="12.75">
      <c r="M547" s="2"/>
      <c r="N547" s="2"/>
      <c r="O547" s="2"/>
      <c r="P547" s="2"/>
    </row>
    <row r="548" spans="13:16" ht="12.75">
      <c r="M548" s="2"/>
      <c r="N548" s="2"/>
      <c r="O548" s="2"/>
      <c r="P548" s="2"/>
    </row>
    <row r="549" spans="13:16" ht="12.75">
      <c r="M549" s="2"/>
      <c r="N549" s="2"/>
      <c r="O549" s="2"/>
      <c r="P549" s="2"/>
    </row>
    <row r="550" spans="13:16" ht="12.75">
      <c r="M550" s="2"/>
      <c r="N550" s="2"/>
      <c r="O550" s="2"/>
      <c r="P550" s="2"/>
    </row>
    <row r="551" spans="13:16" ht="12.75">
      <c r="M551" s="2"/>
      <c r="N551" s="2"/>
      <c r="O551" s="2"/>
      <c r="P551" s="2"/>
    </row>
    <row r="552" spans="13:16" ht="12.75">
      <c r="M552" s="2"/>
      <c r="N552" s="2"/>
      <c r="O552" s="2"/>
      <c r="P552" s="2"/>
    </row>
    <row r="553" spans="13:16" ht="12.75">
      <c r="M553" s="2"/>
      <c r="N553" s="2"/>
      <c r="O553" s="2"/>
      <c r="P553" s="2"/>
    </row>
    <row r="554" spans="13:16" ht="12.75">
      <c r="M554" s="2"/>
      <c r="N554" s="2"/>
      <c r="O554" s="2"/>
      <c r="P554" s="2"/>
    </row>
    <row r="555" spans="13:16" ht="12.75">
      <c r="M555" s="2"/>
      <c r="N555" s="2"/>
      <c r="O555" s="2"/>
      <c r="P555" s="2"/>
    </row>
    <row r="556" spans="13:16" ht="12.75">
      <c r="M556" s="2"/>
      <c r="N556" s="2"/>
      <c r="O556" s="2"/>
      <c r="P556" s="2"/>
    </row>
    <row r="557" spans="13:16" ht="12.75">
      <c r="M557" s="2"/>
      <c r="N557" s="2"/>
      <c r="O557" s="2"/>
      <c r="P557" s="2"/>
    </row>
    <row r="558" spans="13:16" ht="12.75">
      <c r="M558" s="2"/>
      <c r="N558" s="2"/>
      <c r="O558" s="2"/>
      <c r="P558" s="2"/>
    </row>
    <row r="559" spans="13:16" ht="12.75">
      <c r="M559" s="2"/>
      <c r="N559" s="2"/>
      <c r="O559" s="2"/>
      <c r="P559" s="2"/>
    </row>
    <row r="560" spans="13:16" ht="12.75">
      <c r="M560" s="2"/>
      <c r="N560" s="2"/>
      <c r="O560" s="2"/>
      <c r="P560" s="2"/>
    </row>
    <row r="561" spans="13:16" ht="12.75">
      <c r="M561" s="2"/>
      <c r="N561" s="2"/>
      <c r="O561" s="2"/>
      <c r="P561" s="2"/>
    </row>
    <row r="562" spans="13:16" ht="12.75">
      <c r="M562" s="2"/>
      <c r="N562" s="2"/>
      <c r="O562" s="2"/>
      <c r="P562" s="2"/>
    </row>
    <row r="563" spans="13:16" ht="12.75">
      <c r="M563" s="2"/>
      <c r="N563" s="2"/>
      <c r="O563" s="2"/>
      <c r="P563" s="2"/>
    </row>
    <row r="564" spans="13:16" ht="12.75">
      <c r="M564" s="2"/>
      <c r="N564" s="2"/>
      <c r="O564" s="2"/>
      <c r="P564" s="2"/>
    </row>
    <row r="565" spans="13:16" ht="12.75">
      <c r="M565" s="2"/>
      <c r="N565" s="2"/>
      <c r="O565" s="2"/>
      <c r="P565" s="2"/>
    </row>
    <row r="566" spans="13:16" ht="12.75">
      <c r="M566" s="2"/>
      <c r="N566" s="2"/>
      <c r="O566" s="2"/>
      <c r="P566" s="2"/>
    </row>
    <row r="567" spans="13:16" ht="12.75">
      <c r="M567" s="2"/>
      <c r="N567" s="2"/>
      <c r="O567" s="2"/>
      <c r="P567" s="2"/>
    </row>
    <row r="568" spans="13:16" ht="12.75">
      <c r="M568" s="2"/>
      <c r="N568" s="2"/>
      <c r="O568" s="2"/>
      <c r="P568" s="2"/>
    </row>
    <row r="569" spans="13:16" ht="12.75">
      <c r="M569" s="2"/>
      <c r="N569" s="2"/>
      <c r="O569" s="2"/>
      <c r="P569" s="2"/>
    </row>
    <row r="570" spans="13:16" ht="12.75">
      <c r="M570" s="2"/>
      <c r="N570" s="2"/>
      <c r="O570" s="2"/>
      <c r="P570" s="2"/>
    </row>
    <row r="571" spans="13:16" ht="12.75">
      <c r="M571" s="2"/>
      <c r="N571" s="2"/>
      <c r="O571" s="2"/>
      <c r="P571" s="2"/>
    </row>
    <row r="572" spans="13:16" ht="12.75">
      <c r="M572" s="2"/>
      <c r="N572" s="2"/>
      <c r="O572" s="2"/>
      <c r="P572" s="2"/>
    </row>
    <row r="573" spans="13:16" ht="12.75">
      <c r="M573" s="2"/>
      <c r="N573" s="2"/>
      <c r="O573" s="2"/>
      <c r="P573" s="2"/>
    </row>
    <row r="574" spans="13:16" ht="12.75">
      <c r="M574" s="2"/>
      <c r="N574" s="2"/>
      <c r="O574" s="2"/>
      <c r="P574" s="2"/>
    </row>
    <row r="575" spans="13:16" ht="12.75">
      <c r="M575" s="2"/>
      <c r="N575" s="2"/>
      <c r="O575" s="2"/>
      <c r="P575" s="2"/>
    </row>
    <row r="576" spans="13:16" ht="12.75">
      <c r="M576" s="2"/>
      <c r="N576" s="2"/>
      <c r="O576" s="2"/>
      <c r="P576" s="2"/>
    </row>
    <row r="577" spans="13:16" ht="12.75">
      <c r="M577" s="2"/>
      <c r="N577" s="2"/>
      <c r="O577" s="2"/>
      <c r="P577" s="2"/>
    </row>
    <row r="578" spans="13:16" ht="12.75">
      <c r="M578" s="2"/>
      <c r="N578" s="2"/>
      <c r="O578" s="2"/>
      <c r="P578" s="2"/>
    </row>
    <row r="579" spans="13:16" ht="12.75">
      <c r="M579" s="2"/>
      <c r="N579" s="2"/>
      <c r="O579" s="2"/>
      <c r="P579" s="2"/>
    </row>
    <row r="580" spans="13:16" ht="12.75">
      <c r="M580" s="2"/>
      <c r="N580" s="2"/>
      <c r="O580" s="2"/>
      <c r="P580" s="2"/>
    </row>
    <row r="581" spans="13:16" ht="12.75">
      <c r="M581" s="2"/>
      <c r="N581" s="2"/>
      <c r="O581" s="2"/>
      <c r="P581" s="2"/>
    </row>
    <row r="582" spans="13:16" ht="12.75">
      <c r="M582" s="2"/>
      <c r="N582" s="2"/>
      <c r="O582" s="2"/>
      <c r="P582" s="2"/>
    </row>
    <row r="583" spans="13:16" ht="12.75">
      <c r="M583" s="2"/>
      <c r="N583" s="2"/>
      <c r="O583" s="2"/>
      <c r="P583" s="2"/>
    </row>
    <row r="584" spans="13:16" ht="12.75">
      <c r="M584" s="2"/>
      <c r="N584" s="2"/>
      <c r="O584" s="2"/>
      <c r="P584" s="2"/>
    </row>
    <row r="585" spans="13:16" ht="12.75">
      <c r="M585" s="2"/>
      <c r="N585" s="2"/>
      <c r="O585" s="2"/>
      <c r="P585" s="2"/>
    </row>
    <row r="586" spans="13:16" ht="12.75">
      <c r="M586" s="2"/>
      <c r="N586" s="2"/>
      <c r="O586" s="2"/>
      <c r="P586" s="2"/>
    </row>
    <row r="587" spans="13:16" ht="12.75">
      <c r="M587" s="2"/>
      <c r="N587" s="2"/>
      <c r="O587" s="2"/>
      <c r="P587" s="2"/>
    </row>
    <row r="588" spans="13:16" ht="12.75">
      <c r="M588" s="2"/>
      <c r="N588" s="2"/>
      <c r="O588" s="2"/>
      <c r="P588" s="2"/>
    </row>
    <row r="589" spans="13:16" ht="12.75">
      <c r="M589" s="2"/>
      <c r="N589" s="2"/>
      <c r="O589" s="2"/>
      <c r="P589" s="2"/>
    </row>
    <row r="590" spans="13:16" ht="12.75">
      <c r="M590" s="2"/>
      <c r="N590" s="2"/>
      <c r="O590" s="2"/>
      <c r="P590" s="2"/>
    </row>
    <row r="591" spans="13:16" ht="12.75">
      <c r="M591" s="2"/>
      <c r="N591" s="2"/>
      <c r="O591" s="2"/>
      <c r="P591" s="2"/>
    </row>
    <row r="592" spans="13:16" ht="12.75">
      <c r="M592" s="2"/>
      <c r="N592" s="2"/>
      <c r="O592" s="2"/>
      <c r="P592" s="2"/>
    </row>
    <row r="593" spans="13:16" ht="12.75">
      <c r="M593" s="2"/>
      <c r="N593" s="2"/>
      <c r="O593" s="2"/>
      <c r="P593" s="2"/>
    </row>
    <row r="594" spans="13:16" ht="12.75">
      <c r="M594" s="2"/>
      <c r="N594" s="2"/>
      <c r="O594" s="2"/>
      <c r="P594" s="2"/>
    </row>
    <row r="595" spans="13:16" ht="12.75">
      <c r="M595" s="2"/>
      <c r="N595" s="2"/>
      <c r="O595" s="2"/>
      <c r="P595" s="2"/>
    </row>
    <row r="596" spans="13:16" ht="12.75">
      <c r="M596" s="2"/>
      <c r="N596" s="2"/>
      <c r="O596" s="2"/>
      <c r="P596" s="2"/>
    </row>
    <row r="597" spans="13:16" ht="12.75">
      <c r="M597" s="2"/>
      <c r="N597" s="2"/>
      <c r="O597" s="2"/>
      <c r="P597" s="2"/>
    </row>
    <row r="598" spans="13:16" ht="12.75">
      <c r="M598" s="2"/>
      <c r="N598" s="2"/>
      <c r="O598" s="2"/>
      <c r="P598" s="2"/>
    </row>
    <row r="599" spans="13:16" ht="12.75">
      <c r="M599" s="2"/>
      <c r="N599" s="2"/>
      <c r="O599" s="2"/>
      <c r="P599" s="2"/>
    </row>
    <row r="600" spans="13:16" ht="12.75">
      <c r="M600" s="2"/>
      <c r="N600" s="2"/>
      <c r="O600" s="2"/>
      <c r="P600" s="2"/>
    </row>
    <row r="601" spans="13:16" ht="12.75">
      <c r="M601" s="2"/>
      <c r="N601" s="2"/>
      <c r="O601" s="2"/>
      <c r="P601" s="2"/>
    </row>
    <row r="602" spans="13:16" ht="12.75">
      <c r="M602" s="2"/>
      <c r="N602" s="2"/>
      <c r="O602" s="2"/>
      <c r="P602" s="2"/>
    </row>
    <row r="603" spans="13:16" ht="12.75">
      <c r="M603" s="2"/>
      <c r="N603" s="2"/>
      <c r="O603" s="2"/>
      <c r="P603" s="2"/>
    </row>
    <row r="604" spans="13:16" ht="12.75">
      <c r="M604" s="2"/>
      <c r="N604" s="2"/>
      <c r="O604" s="2"/>
      <c r="P604" s="2"/>
    </row>
    <row r="605" spans="13:16" ht="12.75">
      <c r="M605" s="2"/>
      <c r="N605" s="2"/>
      <c r="O605" s="2"/>
      <c r="P605" s="2"/>
    </row>
    <row r="606" spans="13:16" ht="12.75">
      <c r="M606" s="2"/>
      <c r="N606" s="2"/>
      <c r="O606" s="2"/>
      <c r="P606" s="2"/>
    </row>
    <row r="607" spans="13:16" ht="12.75">
      <c r="M607" s="2"/>
      <c r="N607" s="2"/>
      <c r="O607" s="2"/>
      <c r="P607" s="2"/>
    </row>
    <row r="608" spans="13:16" ht="12.75">
      <c r="M608" s="2"/>
      <c r="N608" s="2"/>
      <c r="O608" s="2"/>
      <c r="P608" s="2"/>
    </row>
    <row r="609" spans="13:16" ht="12.75">
      <c r="M609" s="2"/>
      <c r="N609" s="2"/>
      <c r="O609" s="2"/>
      <c r="P609" s="2"/>
    </row>
    <row r="610" spans="13:16" ht="12.75">
      <c r="M610" s="2"/>
      <c r="N610" s="2"/>
      <c r="O610" s="2"/>
      <c r="P610" s="2"/>
    </row>
    <row r="611" spans="13:16" ht="12.75">
      <c r="M611" s="2"/>
      <c r="N611" s="2"/>
      <c r="O611" s="2"/>
      <c r="P611" s="2"/>
    </row>
    <row r="612" spans="13:16" ht="12.75">
      <c r="M612" s="2"/>
      <c r="N612" s="2"/>
      <c r="O612" s="2"/>
      <c r="P612" s="2"/>
    </row>
    <row r="613" spans="13:16" ht="12.75">
      <c r="M613" s="2"/>
      <c r="N613" s="2"/>
      <c r="O613" s="2"/>
      <c r="P613" s="2"/>
    </row>
    <row r="614" spans="13:16" ht="12.75">
      <c r="M614" s="2"/>
      <c r="N614" s="2"/>
      <c r="O614" s="2"/>
      <c r="P614" s="2"/>
    </row>
    <row r="615" spans="13:16" ht="12.75">
      <c r="M615" s="2"/>
      <c r="N615" s="2"/>
      <c r="O615" s="2"/>
      <c r="P615" s="2"/>
    </row>
    <row r="616" spans="13:16" ht="12.75">
      <c r="M616" s="2"/>
      <c r="N616" s="2"/>
      <c r="O616" s="2"/>
      <c r="P616" s="2"/>
    </row>
    <row r="617" spans="13:16" ht="12.75">
      <c r="M617" s="2"/>
      <c r="N617" s="2"/>
      <c r="O617" s="2"/>
      <c r="P617" s="2"/>
    </row>
    <row r="618" spans="13:16" ht="12.75">
      <c r="M618" s="2"/>
      <c r="N618" s="2"/>
      <c r="O618" s="2"/>
      <c r="P618" s="2"/>
    </row>
    <row r="619" spans="13:16" ht="12.75">
      <c r="M619" s="2"/>
      <c r="N619" s="2"/>
      <c r="O619" s="2"/>
      <c r="P619" s="2"/>
    </row>
    <row r="620" spans="13:16" ht="12.75">
      <c r="M620" s="2"/>
      <c r="N620" s="2"/>
      <c r="O620" s="2"/>
      <c r="P620" s="2"/>
    </row>
    <row r="621" spans="13:16" ht="12.75">
      <c r="M621" s="2"/>
      <c r="N621" s="2"/>
      <c r="O621" s="2"/>
      <c r="P621" s="2"/>
    </row>
    <row r="622" spans="13:16" ht="12.75">
      <c r="M622" s="2"/>
      <c r="N622" s="2"/>
      <c r="O622" s="2"/>
      <c r="P622" s="2"/>
    </row>
    <row r="623" spans="13:16" ht="12.75">
      <c r="M623" s="2"/>
      <c r="N623" s="2"/>
      <c r="O623" s="2"/>
      <c r="P623" s="2"/>
    </row>
    <row r="624" spans="13:16" ht="12.75">
      <c r="M624" s="2"/>
      <c r="N624" s="2"/>
      <c r="O624" s="2"/>
      <c r="P624" s="2"/>
    </row>
    <row r="625" spans="13:16" ht="12.75">
      <c r="M625" s="2"/>
      <c r="N625" s="2"/>
      <c r="O625" s="2"/>
      <c r="P625" s="2"/>
    </row>
    <row r="626" spans="13:16" ht="12.75">
      <c r="M626" s="2"/>
      <c r="N626" s="2"/>
      <c r="O626" s="2"/>
      <c r="P626" s="2"/>
    </row>
    <row r="627" spans="13:16" ht="12.75">
      <c r="M627" s="2"/>
      <c r="N627" s="2"/>
      <c r="O627" s="2"/>
      <c r="P627" s="2"/>
    </row>
    <row r="628" spans="13:16" ht="12.75">
      <c r="M628" s="2"/>
      <c r="N628" s="2"/>
      <c r="O628" s="2"/>
      <c r="P628" s="2"/>
    </row>
    <row r="629" spans="13:16" ht="12.75">
      <c r="M629" s="2"/>
      <c r="N629" s="2"/>
      <c r="O629" s="2"/>
      <c r="P629" s="2"/>
    </row>
    <row r="630" spans="13:16" ht="12.75">
      <c r="M630" s="2"/>
      <c r="N630" s="2"/>
      <c r="O630" s="2"/>
      <c r="P630" s="2"/>
    </row>
    <row r="631" spans="13:16" ht="12.75">
      <c r="M631" s="2"/>
      <c r="N631" s="2"/>
      <c r="O631" s="2"/>
      <c r="P631" s="2"/>
    </row>
    <row r="632" spans="13:16" ht="12.75">
      <c r="M632" s="2"/>
      <c r="N632" s="2"/>
      <c r="O632" s="2"/>
      <c r="P632" s="2"/>
    </row>
    <row r="633" spans="13:16" ht="12.75">
      <c r="M633" s="2"/>
      <c r="N633" s="2"/>
      <c r="O633" s="2"/>
      <c r="P633" s="2"/>
    </row>
    <row r="634" spans="13:16" ht="12.75">
      <c r="M634" s="2"/>
      <c r="N634" s="2"/>
      <c r="O634" s="2"/>
      <c r="P634" s="2"/>
    </row>
    <row r="635" spans="13:16" ht="12.75">
      <c r="M635" s="2"/>
      <c r="N635" s="2"/>
      <c r="O635" s="2"/>
      <c r="P635" s="2"/>
    </row>
    <row r="636" spans="13:16" ht="12.75">
      <c r="M636" s="2"/>
      <c r="N636" s="2"/>
      <c r="O636" s="2"/>
      <c r="P636" s="2"/>
    </row>
    <row r="637" spans="13:16" ht="12.75">
      <c r="M637" s="2"/>
      <c r="N637" s="2"/>
      <c r="O637" s="2"/>
      <c r="P637" s="2"/>
    </row>
    <row r="638" spans="13:16" ht="12.75">
      <c r="M638" s="2"/>
      <c r="N638" s="2"/>
      <c r="O638" s="2"/>
      <c r="P638" s="2"/>
    </row>
    <row r="639" spans="13:16" ht="12.75">
      <c r="M639" s="2"/>
      <c r="N639" s="2"/>
      <c r="O639" s="2"/>
      <c r="P639" s="2"/>
    </row>
    <row r="640" spans="13:16" ht="12.75">
      <c r="M640" s="2"/>
      <c r="N640" s="2"/>
      <c r="O640" s="2"/>
      <c r="P640" s="2"/>
    </row>
    <row r="641" spans="13:16" ht="12.75">
      <c r="M641" s="2"/>
      <c r="N641" s="2"/>
      <c r="O641" s="2"/>
      <c r="P641" s="2"/>
    </row>
    <row r="642" spans="13:16" ht="12.75">
      <c r="M642" s="2"/>
      <c r="N642" s="2"/>
      <c r="O642" s="2"/>
      <c r="P642" s="2"/>
    </row>
    <row r="643" spans="13:16" ht="12.75">
      <c r="M643" s="2"/>
      <c r="N643" s="2"/>
      <c r="O643" s="2"/>
      <c r="P643" s="2"/>
    </row>
    <row r="644" spans="13:16" ht="12.75">
      <c r="M644" s="2"/>
      <c r="N644" s="2"/>
      <c r="O644" s="2"/>
      <c r="P644" s="2"/>
    </row>
    <row r="645" spans="13:16" ht="12.75">
      <c r="M645" s="2"/>
      <c r="N645" s="2"/>
      <c r="O645" s="2"/>
      <c r="P645" s="2"/>
    </row>
    <row r="646" spans="13:16" ht="12.75">
      <c r="M646" s="2"/>
      <c r="N646" s="2"/>
      <c r="O646" s="2"/>
      <c r="P646" s="2"/>
    </row>
    <row r="647" spans="13:16" ht="12.75">
      <c r="M647" s="2"/>
      <c r="N647" s="2"/>
      <c r="O647" s="2"/>
      <c r="P647" s="2"/>
    </row>
    <row r="648" spans="13:16" ht="12.75">
      <c r="M648" s="2"/>
      <c r="N648" s="2"/>
      <c r="O648" s="2"/>
      <c r="P648" s="2"/>
    </row>
    <row r="649" spans="13:16" ht="12.75">
      <c r="M649" s="2"/>
      <c r="N649" s="2"/>
      <c r="O649" s="2"/>
      <c r="P649" s="2"/>
    </row>
    <row r="650" spans="13:16" ht="12.75">
      <c r="M650" s="2"/>
      <c r="N650" s="2"/>
      <c r="O650" s="2"/>
      <c r="P650" s="2"/>
    </row>
    <row r="651" spans="13:16" ht="12.75">
      <c r="M651" s="2"/>
      <c r="N651" s="2"/>
      <c r="O651" s="2"/>
      <c r="P651" s="2"/>
    </row>
    <row r="652" spans="13:16" ht="12.75">
      <c r="M652" s="2"/>
      <c r="N652" s="2"/>
      <c r="O652" s="2"/>
      <c r="P652" s="2"/>
    </row>
    <row r="653" spans="13:16" ht="12.75">
      <c r="M653" s="2"/>
      <c r="N653" s="2"/>
      <c r="O653" s="2"/>
      <c r="P653" s="2"/>
    </row>
    <row r="654" spans="13:16" ht="12.75">
      <c r="M654" s="2"/>
      <c r="N654" s="2"/>
      <c r="O654" s="2"/>
      <c r="P654" s="2"/>
    </row>
    <row r="655" spans="13:16" ht="12.75">
      <c r="M655" s="2"/>
      <c r="N655" s="2"/>
      <c r="O655" s="2"/>
      <c r="P655" s="2"/>
    </row>
    <row r="656" spans="13:16" ht="12.75">
      <c r="M656" s="2"/>
      <c r="N656" s="2"/>
      <c r="O656" s="2"/>
      <c r="P656" s="2"/>
    </row>
    <row r="657" spans="13:16" ht="12.75">
      <c r="M657" s="2"/>
      <c r="N657" s="2"/>
      <c r="O657" s="2"/>
      <c r="P657" s="2"/>
    </row>
    <row r="658" spans="13:16" ht="12.75">
      <c r="M658" s="2"/>
      <c r="N658" s="2"/>
      <c r="O658" s="2"/>
      <c r="P658" s="2"/>
    </row>
    <row r="659" spans="13:16" ht="12.75">
      <c r="M659" s="2"/>
      <c r="N659" s="2"/>
      <c r="O659" s="2"/>
      <c r="P659" s="2"/>
    </row>
    <row r="660" spans="13:16" ht="12.75">
      <c r="M660" s="2"/>
      <c r="N660" s="2"/>
      <c r="O660" s="2"/>
      <c r="P660" s="2"/>
    </row>
    <row r="661" spans="13:16" ht="12.75">
      <c r="M661" s="2"/>
      <c r="N661" s="2"/>
      <c r="O661" s="2"/>
      <c r="P661" s="2"/>
    </row>
    <row r="662" spans="13:16" ht="12.75">
      <c r="M662" s="2"/>
      <c r="N662" s="2"/>
      <c r="O662" s="2"/>
      <c r="P662" s="2"/>
    </row>
    <row r="663" spans="13:16" ht="12.75">
      <c r="M663" s="2"/>
      <c r="N663" s="2"/>
      <c r="O663" s="2"/>
      <c r="P663" s="2"/>
    </row>
    <row r="664" spans="13:16" ht="12.75">
      <c r="M664" s="2"/>
      <c r="N664" s="2"/>
      <c r="O664" s="2"/>
      <c r="P664" s="2"/>
    </row>
    <row r="665" spans="13:16" ht="12.75">
      <c r="M665" s="2"/>
      <c r="N665" s="2"/>
      <c r="O665" s="2"/>
      <c r="P665" s="2"/>
    </row>
    <row r="666" spans="13:16" ht="12.75">
      <c r="M666" s="2"/>
      <c r="N666" s="2"/>
      <c r="O666" s="2"/>
      <c r="P666" s="2"/>
    </row>
    <row r="667" spans="13:16" ht="12.75">
      <c r="M667" s="2"/>
      <c r="N667" s="2"/>
      <c r="O667" s="2"/>
      <c r="P667" s="2"/>
    </row>
    <row r="668" spans="13:16" ht="12.75">
      <c r="M668" s="2"/>
      <c r="N668" s="2"/>
      <c r="O668" s="2"/>
      <c r="P668" s="2"/>
    </row>
    <row r="669" spans="13:16" ht="12.75">
      <c r="M669" s="2"/>
      <c r="N669" s="2"/>
      <c r="O669" s="2"/>
      <c r="P669" s="2"/>
    </row>
    <row r="670" spans="13:16" ht="12.75">
      <c r="M670" s="2"/>
      <c r="N670" s="2"/>
      <c r="O670" s="2"/>
      <c r="P670" s="2"/>
    </row>
    <row r="671" spans="13:16" ht="12.75">
      <c r="M671" s="2"/>
      <c r="N671" s="2"/>
      <c r="O671" s="2"/>
      <c r="P671" s="2"/>
    </row>
    <row r="672" spans="13:16" ht="12.75">
      <c r="M672" s="2"/>
      <c r="N672" s="2"/>
      <c r="O672" s="2"/>
      <c r="P672" s="2"/>
    </row>
    <row r="673" spans="13:16" ht="12.75">
      <c r="M673" s="2"/>
      <c r="N673" s="2"/>
      <c r="O673" s="2"/>
      <c r="P673" s="2"/>
    </row>
    <row r="674" spans="13:16" ht="12.75">
      <c r="M674" s="2"/>
      <c r="N674" s="2"/>
      <c r="O674" s="2"/>
      <c r="P674" s="2"/>
    </row>
    <row r="675" spans="13:16" ht="12.75">
      <c r="M675" s="2"/>
      <c r="N675" s="2"/>
      <c r="O675" s="2"/>
      <c r="P675" s="2"/>
    </row>
    <row r="676" spans="13:16" ht="12.75">
      <c r="M676" s="2"/>
      <c r="N676" s="2"/>
      <c r="O676" s="2"/>
      <c r="P676" s="2"/>
    </row>
    <row r="677" spans="13:16" ht="12.75">
      <c r="M677" s="2"/>
      <c r="N677" s="2"/>
      <c r="O677" s="2"/>
      <c r="P677" s="2"/>
    </row>
    <row r="678" spans="13:16" ht="12.75">
      <c r="M678" s="2"/>
      <c r="N678" s="2"/>
      <c r="O678" s="2"/>
      <c r="P678" s="2"/>
    </row>
    <row r="679" spans="13:16" ht="12.75">
      <c r="M679" s="2"/>
      <c r="N679" s="2"/>
      <c r="O679" s="2"/>
      <c r="P679" s="2"/>
    </row>
    <row r="680" spans="13:16" ht="12.75">
      <c r="M680" s="2"/>
      <c r="N680" s="2"/>
      <c r="O680" s="2"/>
      <c r="P680" s="2"/>
    </row>
    <row r="681" spans="13:16" ht="12.75">
      <c r="M681" s="2"/>
      <c r="N681" s="2"/>
      <c r="O681" s="2"/>
      <c r="P681" s="2"/>
    </row>
    <row r="682" spans="13:16" ht="12.75">
      <c r="M682" s="2"/>
      <c r="N682" s="2"/>
      <c r="O682" s="2"/>
      <c r="P682" s="2"/>
    </row>
  </sheetData>
  <sheetProtection/>
  <mergeCells count="21">
    <mergeCell ref="I5:I7"/>
    <mergeCell ref="A525:E525"/>
    <mergeCell ref="L6:L7"/>
    <mergeCell ref="A6:B7"/>
    <mergeCell ref="O6:O7"/>
    <mergeCell ref="M6:M7"/>
    <mergeCell ref="A526:H526"/>
    <mergeCell ref="C6:C7"/>
    <mergeCell ref="D6:G6"/>
    <mergeCell ref="K6:K7"/>
    <mergeCell ref="F7:G7"/>
    <mergeCell ref="L2:P2"/>
    <mergeCell ref="A3:P3"/>
    <mergeCell ref="A4:P4"/>
    <mergeCell ref="A5:G5"/>
    <mergeCell ref="H5:H6"/>
    <mergeCell ref="K5:N5"/>
    <mergeCell ref="N6:N7"/>
    <mergeCell ref="O5:P5"/>
    <mergeCell ref="P6:P7"/>
    <mergeCell ref="J5:J7"/>
  </mergeCells>
  <printOptions/>
  <pageMargins left="0.2362204724409449" right="0.2362204724409449" top="0.7480314960629921" bottom="0.5511811023622047" header="0.31496062992125984" footer="0.31496062992125984"/>
  <pageSetup fitToHeight="79" fitToWidth="1" horizontalDpi="600" verticalDpi="600" orientation="landscape" paperSize="9" scale="82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Л. Перепелкина</dc:creator>
  <cp:keywords/>
  <dc:description/>
  <cp:lastModifiedBy>nikitinskaya</cp:lastModifiedBy>
  <cp:lastPrinted>2015-10-02T08:20:00Z</cp:lastPrinted>
  <dcterms:created xsi:type="dcterms:W3CDTF">2015-02-01T14:15:36Z</dcterms:created>
  <dcterms:modified xsi:type="dcterms:W3CDTF">2015-10-09T12:06:30Z</dcterms:modified>
  <cp:category/>
  <cp:version/>
  <cp:contentType/>
  <cp:contentStatus/>
</cp:coreProperties>
</file>