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8115" activeTab="1"/>
  </bookViews>
  <sheets>
    <sheet name="Пр 2_печать А3" sheetId="1" r:id="rId1"/>
    <sheet name="Пр 3_печать А3" sheetId="2" r:id="rId2"/>
  </sheets>
  <externalReferences>
    <externalReference r:id="rId5"/>
  </externalReferences>
  <definedNames>
    <definedName name="_xlnm.Print_Titles" localSheetId="1">'Пр 3_печать А3'!$7:$8</definedName>
    <definedName name="_xlnm.Print_Area" localSheetId="0">'Пр 2_печать А3'!$A$1:$M$28</definedName>
    <definedName name="_xlnm.Print_Area" localSheetId="1">'Пр 3_печать А3'!$A$1:$W$67</definedName>
  </definedNames>
  <calcPr fullCalcOnLoad="1"/>
</workbook>
</file>

<file path=xl/sharedStrings.xml><?xml version="1.0" encoding="utf-8"?>
<sst xmlns="http://schemas.openxmlformats.org/spreadsheetml/2006/main" count="242" uniqueCount="134">
  <si>
    <t>Наименование показателя</t>
  </si>
  <si>
    <t>Факт</t>
  </si>
  <si>
    <t>План</t>
  </si>
  <si>
    <t xml:space="preserve"> -</t>
  </si>
  <si>
    <t>Дополнительно рекомендуемые показатели</t>
  </si>
  <si>
    <t>5. Общее количество дополнительно созданных временных рабочих мест в период реализации проектов</t>
  </si>
  <si>
    <t>6. Общее количество дополнительно созданных постоянных рабочих мест в период эксплуатации проектов (накопленным итогом)</t>
  </si>
  <si>
    <t>Единица измерения</t>
  </si>
  <si>
    <t>1. Численность населения муниципального образования на начало года</t>
  </si>
  <si>
    <t>9. Объем отгруженных товаров, выполненных работ и услуг собственного производства</t>
  </si>
  <si>
    <t>10. Объем отгруженных товаров, выполненных работ и услуг собственного производства градообразующими предприятиями</t>
  </si>
  <si>
    <t>11. Доля градообразующих предприятий в общем объеме отгруженных товаров, выполненных работ и услуг собственного производства</t>
  </si>
  <si>
    <t xml:space="preserve">12. Доля малых предприятий в общем объеме отгруженных товаров, выполненных работ и услуг собственного производства организаций </t>
  </si>
  <si>
    <t>14. Общий объем дополнительных поступлений от проектов в местный бюджет</t>
  </si>
  <si>
    <t>15. Объем привлеченных внебюджетных инвестиций</t>
  </si>
  <si>
    <t>16. Доля собственных доходов в общих доходах местного бюджета</t>
  </si>
  <si>
    <t>2. Доля работающих на градообразующих предприятиях от численности экономически активного населения муниципального образования "Северодвинск"</t>
  </si>
  <si>
    <t>3. Доля работающих на малых предприятиях от численности экономически активного населения муниципального образования "Северодвинск"</t>
  </si>
  <si>
    <t>13. Количество малых предприятий в муниципальном образовании "Северодвинск"</t>
  </si>
  <si>
    <t>2. Финансовый результат (сальдо прибылей и убытков) градообразующих предприятий муниципального образования "Северодвинск"</t>
  </si>
  <si>
    <t>4. Уровень зарегистрированной безработицы в муниципальном образовании "Северодвинск"                         (в среднегодовом исчислении)</t>
  </si>
  <si>
    <t>8. Среднемесячная заработная плата работников крупных и средних предприятий муниципального образования "Северодвинск"</t>
  </si>
  <si>
    <t>1. Финансовый результат (сальдо прибылей и убытков) организаций муниципального образования "Северодвинск", не относящихся к субъектам малого предпринимательства</t>
  </si>
  <si>
    <t>тысяч человек</t>
  </si>
  <si>
    <t>млн     рублей</t>
  </si>
  <si>
    <t>рублей</t>
  </si>
  <si>
    <t>человек</t>
  </si>
  <si>
    <t>единиц</t>
  </si>
  <si>
    <t>ЦЕЛЕВЫЕ ПОКАЗАТЕЛИ</t>
  </si>
  <si>
    <t>комплексного инвестиционного плана модернизации моногорода Северодвинска на 2010 – 2020 годы</t>
  </si>
  <si>
    <t>-</t>
  </si>
  <si>
    <t>процентов</t>
  </si>
  <si>
    <t>7. Общее количество сохранённых постоянных рабочих мест в период эксплуатации проектов (накопленным итогом)</t>
  </si>
  <si>
    <t>ПРИЛОЖЕНИЕ № 2</t>
  </si>
  <si>
    <t xml:space="preserve">к комплексному инвестиционному плану модернизации моногорода Северодвинска Архангельской области на 2010 - 2020 годы                                                                               (в редакции постановления Администрации Северодвинска                                                                                                                                                                            от ___________ № ___) </t>
  </si>
  <si>
    <t>ПРИЛОЖЕНИЕ № 3</t>
  </si>
  <si>
    <t xml:space="preserve">СВОДНАЯ ИНФОРМАЦИЯ </t>
  </si>
  <si>
    <t>по финансированию программ и проектов</t>
  </si>
  <si>
    <t>(млн. рублей)</t>
  </si>
  <si>
    <t>Приоритетное направление развития</t>
  </si>
  <si>
    <t>Мероприятие</t>
  </si>
  <si>
    <t>Наличие проектно-сметной документации (ПСД)</t>
  </si>
  <si>
    <t>Наличие согласования с ФОИВ федерального финансирования</t>
  </si>
  <si>
    <t>Объем инвестиций, млн рублей</t>
  </si>
  <si>
    <t>Фактическое финансиро-вание         2010-2014 г.г. - всего</t>
  </si>
  <si>
    <t>в том числе</t>
  </si>
  <si>
    <t>Финанси-рование         2015 - 2018 г.г. - всего</t>
  </si>
  <si>
    <t>Финанси-рование         2019 - 2020 всего</t>
  </si>
  <si>
    <t xml:space="preserve"> средства федераль-ного бюджета</t>
  </si>
  <si>
    <t xml:space="preserve">средства областного бюджета </t>
  </si>
  <si>
    <t>средства местного бюджета</t>
  </si>
  <si>
    <t>средства Фонда содействия реформиро-ванию ЖКХ</t>
  </si>
  <si>
    <t>внебюд-жетные средства</t>
  </si>
  <si>
    <t xml:space="preserve">средства област-ного бюджета </t>
  </si>
  <si>
    <t>средства Фонда содей-ствия реформиро-ванию ЖКХ</t>
  </si>
  <si>
    <t>I. Проекты, претендующие на софинансирование из средств федерального бюджета</t>
  </si>
  <si>
    <t>I. Министерство промышленности и торговли Российской Федерации                                                (в рамках государственных федеральных программ )</t>
  </si>
  <si>
    <t>Развитие промышленности</t>
  </si>
  <si>
    <t>Техническое перевооружение и модернизация производственных мощностей АО "ПО "Севмаш" в обеспечение крупноблочного строительства гражданских судов и морской техники</t>
  </si>
  <si>
    <t>разработана</t>
  </si>
  <si>
    <t>имеется</t>
  </si>
  <si>
    <t>Создание производства арматуры и гидрооборудования в механообрабатывающем цехе №8</t>
  </si>
  <si>
    <t>Модернизация литейного производства для изготовления заготовок гребных винтов и элементов винто-рулевых колонок</t>
  </si>
  <si>
    <t>в разработке</t>
  </si>
  <si>
    <t>нет</t>
  </si>
  <si>
    <t>Модернизация производственных мощностей АО "ПО "Севмаш" для изготовления судовых подшипников</t>
  </si>
  <si>
    <t>техическая документация на оборудование</t>
  </si>
  <si>
    <t xml:space="preserve">Техническое перевооружение специализированного участка АО "ПО "Севмаш" для изготовления гидроцилиндров силовых систем </t>
  </si>
  <si>
    <t>Реконструкция и техническое перевооружение производственных мощностей АО "ЦС "Звездочка" для серийного строительства кораблей и судов</t>
  </si>
  <si>
    <t>Повышение  энергоэффективности инфраструктуры АО "ЦС "Звездочка"</t>
  </si>
  <si>
    <t>проектные работы на строительство станции УФО</t>
  </si>
  <si>
    <t>Развитие винтообрабатывающего производства и строительство специализированного цеха для производства пропульсивных комплексов нового поколения на базе АО "ЦС"Звездочка"</t>
  </si>
  <si>
    <t>ПСД разработана</t>
  </si>
  <si>
    <t>Модернизация и развитие мощностей АО "ЦС "Звездочка" по производству мебели</t>
  </si>
  <si>
    <t>Модернизация и развитие мощностей АО "ЦС "Звездочка" по огранке алмазов в бриллианты и увеличение выпуска ювелирных изделий</t>
  </si>
  <si>
    <t>ТЭО проекта</t>
  </si>
  <si>
    <t>Реконструкция и техническое перевооружение АО "СПО "Арктика" с целью создания комплексных мощностей для производства и ремонта электротехнического оборудования</t>
  </si>
  <si>
    <t>II. Министерство экономического развития Российской Федерации</t>
  </si>
  <si>
    <t>Программа развития малого и среднего предпринимательства</t>
  </si>
  <si>
    <t>Поддержка малого и среднего предпринимательства, развитие инфраструктуры</t>
  </si>
  <si>
    <t>не требуется</t>
  </si>
  <si>
    <t>III. Министерство здравоохранения и социального развития Российской Федерации</t>
  </si>
  <si>
    <t xml:space="preserve">Программа "О дополнительных мероприятиях, направленных
на снижение напряженности на рынке труда Архангельской
области и Ненецкого автономного округа в 2010 году"
</t>
  </si>
  <si>
    <t>Мероприятия по содействию занятости населения, направленные на снижение напряженности на рынке труда Архангельской области области</t>
  </si>
  <si>
    <t>Организация общественных работ, временного трудоустройства работников, находящихся под угрозой увольнения</t>
  </si>
  <si>
    <t>согласовано</t>
  </si>
  <si>
    <t>Стажировка выпускников образовательных учреждений в целях приобретения ими опыта работы</t>
  </si>
  <si>
    <t>Содействие трудоустройству инвалидов</t>
  </si>
  <si>
    <t>Содействие самозанятости безработных граждан и стимулирование создания безработными гражданами, открывшими собственное дело, дополнительных рабочих мест для трудоустройства безработных граждан</t>
  </si>
  <si>
    <t xml:space="preserve">IV. Министерство финансов Российской Федерации, Министерство регионального развития Российской Федерации </t>
  </si>
  <si>
    <t>Разитие инженерной инфраструктуры</t>
  </si>
  <si>
    <t>Развитие транспортной инфраструктуры Северодвинска - строительство и реконструкция Архангельского шоссе</t>
  </si>
  <si>
    <t>да</t>
  </si>
  <si>
    <t>есть</t>
  </si>
  <si>
    <t>в виде дотации на поддержку мер по обеспечению сбабалансированности субъектов Российской Федерации</t>
  </si>
  <si>
    <t>в виде бюджетного кредита</t>
  </si>
  <si>
    <t xml:space="preserve">V. Министерство транспорта Российской Федерации </t>
  </si>
  <si>
    <t>Федеральная целевая программа "Развитие транспортной системы России                                          (2010-2020 годы)"</t>
  </si>
  <si>
    <t>Реконструкция моста через Никольское устье Северной Двины в городе Северодвинске</t>
  </si>
  <si>
    <t xml:space="preserve">VI. Министерство экономического развития Российской Федерации </t>
  </si>
  <si>
    <t>Развитие инженерной инфраструктуры</t>
  </si>
  <si>
    <t>Строительство канализационной насосной станции (КНС) № 7-а</t>
  </si>
  <si>
    <t>Развитие социальной (жилищной) инфраструктуры</t>
  </si>
  <si>
    <t>ФП "Комплексная программа реформирования и модернизации ЖКХ на период 2010-2020 годов"</t>
  </si>
  <si>
    <t>Модернизация объектов коммунальной инфраструктуры</t>
  </si>
  <si>
    <t>Капитальный ремонт многоквартирных жилых домов, переселение граждан из аварийного жилищного фонда (начиная с 2012 года)</t>
  </si>
  <si>
    <t>Реализация мероприятий по энергосбережению</t>
  </si>
  <si>
    <t>VII.Фонд содействия реформированию жилищно-коммунального хозяйства (2010-2020 годы)</t>
  </si>
  <si>
    <t>Реформирование жилищно-коммунального хозяйства</t>
  </si>
  <si>
    <t>Проведение капитального ремонта многоквартирных домов</t>
  </si>
  <si>
    <t xml:space="preserve">      II. Проекты, которые будут реализованы за счет частных инвестиций (собственных и привлеченных средств)</t>
  </si>
  <si>
    <t>Всего по проектам</t>
  </si>
  <si>
    <t xml:space="preserve">Другие проекты по развитию промышленности </t>
  </si>
  <si>
    <t>Реконструкция Северодвинской ТЭЦ-2 с переводом котлов с проектного топлива (мазут) на сжигание альтернативного вида топлива (газ)</t>
  </si>
  <si>
    <t xml:space="preserve">АО «Россельхозбанк» </t>
  </si>
  <si>
    <t>Овощеводство</t>
  </si>
  <si>
    <t>Строительство нового тепличного комбината в городе Северодвинске</t>
  </si>
  <si>
    <t>Перерабатывающее производство</t>
  </si>
  <si>
    <t>Строительство цеха рыбопереработки, строительство холодильных мощностей и приобретение технологического оборудования ООО"Беломорская рыбоперерабатывающая компания</t>
  </si>
  <si>
    <t>Реализация инвестиционных проектов субъектами малого и среднего предпринимательства</t>
  </si>
  <si>
    <t>Реализация инвестиционных проектов субъектами малого и среднего предпринимательства в сфере строительства, оказания услуг населению</t>
  </si>
  <si>
    <t>ВСЕГО*</t>
  </si>
  <si>
    <t>Развитие малого и среднего предпринимательства Северодвинска (подпрограмма "Обеспечение финансово-кредитной, имущественной поддержки субъектов малого и среднего предпринимательства Северодвинска" муниципальной программы "Экономическое развитие муниципального образования "Северодвинск")</t>
  </si>
  <si>
    <t xml:space="preserve">* - в общей стоимости проектов учтено фактическое финансирование в 2008-2009 годах из областного бюджета в сумме 47,04 по проекту "Строительство автодороги по продлению проспекта Морского от проспекта Победы до пересечения с Солзенским шоссе в г.Северодвинске" и 0,9 млн рублей по проекту "Строительство и реконструкция проспекта Победы на участке от улицы Кирилкина до проспекта Морской" в рамках социально-экономической целевой программы Архангельской области «Развитие города Северодвинска» на 2008-2011 годы», утвержденной законом Архангельской области от 05.12.2007 № 450-22-ОЗ и фактическое финансирование за счет средств местного бюджета в сумме 2,6 млн рублей по проекту "Строительство и реконструкция проспекта Победы на участке от улицы Кирилкина до проспекта Морской"  </t>
  </si>
  <si>
    <t>Реконструкция проспекта Морского на участке от улицы М.Кульма до проспекта Победы (включая строительство транспортной развязки в районе проспекта Морского и проспекта Победы)</t>
  </si>
  <si>
    <t xml:space="preserve">Реконструкция гидротехнических сооружений со строительством железнодорожного моста через Никольское устье Северной Двины в городе Северодвинске (строительство нового железнодорожного моста в рамках Федеральной программы "Развитие ОПК Российской Федерации на 2011-2015 годы </t>
  </si>
  <si>
    <t>Строительство канализационного коллектора для сбора фекальных стоков по проспекту Беломорскому г.Севердвинска (в рамках государственной программы Российской Федерации  "Экономическое развитие и инновационная экономика")</t>
  </si>
  <si>
    <t>Строительство ливневого коллектора вдоль улицы Железнодорожной от улицы Торцева до рефулерного озера с локальными очистными сооружениями (в рамках государственной программы Российской Федерации  "Экономическое развитие и инновационная экономика")</t>
  </si>
  <si>
    <t>Строительство окружной дороги (соединение улицы Окружной с улицей Юбилейной) в г.Северодвинске (в рамках государственной программы Российской Федерации  "Экономическое развитие и инновационная экономика")</t>
  </si>
  <si>
    <t>Реконструкция автодороги по улице Окружной в г. Северодвинске, участок от улицы Коммунальной до путепровода (в рамках государственной программы Российской Федерации  "Экономическое развитие и инновационная экономика")</t>
  </si>
  <si>
    <t>Строительство коллектора ливневой канализации с установкой для очистки ливневых стоков в районе Приморского Бульвара в городе Северодвинске (в рамках государственной программы Российской Федерации  "Экономическое развитие и инновационная экономика")</t>
  </si>
  <si>
    <t>Реконструкция берегоукрепительных сооружений на острове Ягры в городе Северодвинске (в рамках государственной программы Российской Федерации  "Экономическое развитие и инновационная экономика")</t>
  </si>
  <si>
    <t>Строительство берегоукрепительных сооружений набережной реки Кудьма в г.Северодвинске (1 очередь 1 этапа берегоукрепительных сооружений) (в рамках государственной программы Российской Федерации  "Экономическое развитие и инновационная экономика")</t>
  </si>
  <si>
    <t xml:space="preserve">к комплексному инвестиционному плану модернизации моногорода Северодвинска на 2010 - 2020 годы                                                                                                                   (в редакции постановления Администрации Северодвинска                                                                                                                                                                            от 11.04.2016 № 110-па)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</si>
</sst>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"/>
    <numFmt numFmtId="188" formatCode="0.000000"/>
    <numFmt numFmtId="189" formatCode="[$-FC19]d\ mmmm\ yyyy\ &quot;г.&quot;"/>
    <numFmt numFmtId="190" formatCode="#,##0.0"/>
    <numFmt numFmtId="191" formatCode="#,##0.000"/>
  </numFmts>
  <fonts count="42">
    <font>
      <sz val="10"/>
      <name val="Arial"/>
      <family val="0"/>
    </font>
    <font>
      <b/>
      <sz val="10"/>
      <color indexed="18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53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72" applyFont="1">
      <alignment/>
      <protection/>
    </xf>
    <xf numFmtId="0" fontId="2" fillId="0" borderId="0" xfId="72" applyFont="1">
      <alignment/>
      <protection/>
    </xf>
    <xf numFmtId="0" fontId="23" fillId="0" borderId="0" xfId="0" applyFont="1" applyFill="1" applyAlignment="1">
      <alignment vertical="center" wrapText="1"/>
    </xf>
    <xf numFmtId="0" fontId="23" fillId="0" borderId="10" xfId="72" applyFont="1" applyBorder="1" applyAlignment="1">
      <alignment horizontal="left" vertical="center"/>
      <protection/>
    </xf>
    <xf numFmtId="0" fontId="23" fillId="0" borderId="10" xfId="72" applyFont="1" applyBorder="1" applyAlignment="1">
      <alignment horizontal="center" vertical="center" wrapText="1"/>
      <protection/>
    </xf>
    <xf numFmtId="0" fontId="23" fillId="0" borderId="10" xfId="72" applyFont="1" applyBorder="1" applyAlignment="1">
      <alignment horizontal="left" vertical="center" wrapText="1"/>
      <protection/>
    </xf>
    <xf numFmtId="0" fontId="23" fillId="0" borderId="10" xfId="72" applyFont="1" applyBorder="1" applyAlignment="1">
      <alignment horizontal="center" vertical="center"/>
      <protection/>
    </xf>
    <xf numFmtId="180" fontId="23" fillId="0" borderId="10" xfId="72" applyNumberFormat="1" applyFont="1" applyBorder="1" applyAlignment="1">
      <alignment horizontal="center" vertical="center"/>
      <protection/>
    </xf>
    <xf numFmtId="0" fontId="23" fillId="0" borderId="10" xfId="72" applyFont="1" applyFill="1" applyBorder="1" applyAlignment="1">
      <alignment horizontal="center" vertical="center"/>
      <protection/>
    </xf>
    <xf numFmtId="0" fontId="23" fillId="0" borderId="10" xfId="72" applyFont="1" applyFill="1" applyBorder="1" applyAlignment="1">
      <alignment horizontal="left" vertical="center" wrapText="1"/>
      <protection/>
    </xf>
    <xf numFmtId="180" fontId="23" fillId="0" borderId="10" xfId="72" applyNumberFormat="1" applyFont="1" applyBorder="1" applyAlignment="1">
      <alignment horizontal="center" vertical="center" wrapText="1"/>
      <protection/>
    </xf>
    <xf numFmtId="0" fontId="23" fillId="0" borderId="11" xfId="72" applyFont="1" applyBorder="1" applyAlignment="1">
      <alignment horizontal="center" vertical="center"/>
      <protection/>
    </xf>
    <xf numFmtId="0" fontId="23" fillId="0" borderId="12" xfId="72" applyFont="1" applyBorder="1" applyAlignment="1">
      <alignment horizontal="center" vertical="center"/>
      <protection/>
    </xf>
    <xf numFmtId="180" fontId="2" fillId="0" borderId="0" xfId="72" applyNumberFormat="1" applyFont="1">
      <alignment/>
      <protection/>
    </xf>
    <xf numFmtId="190" fontId="23" fillId="0" borderId="10" xfId="72" applyNumberFormat="1" applyFont="1" applyBorder="1" applyAlignment="1">
      <alignment horizontal="center" vertical="center" wrapText="1"/>
      <protection/>
    </xf>
    <xf numFmtId="186" fontId="2" fillId="0" borderId="0" xfId="72" applyNumberFormat="1" applyFont="1" applyFill="1">
      <alignment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180" fontId="23" fillId="0" borderId="10" xfId="72" applyNumberFormat="1" applyFont="1" applyFill="1" applyBorder="1" applyAlignment="1">
      <alignment horizontal="center" vertical="center"/>
      <protection/>
    </xf>
    <xf numFmtId="0" fontId="23" fillId="0" borderId="13" xfId="72" applyFont="1" applyFill="1" applyBorder="1" applyAlignment="1">
      <alignment horizontal="center" vertical="center" wrapText="1"/>
      <protection/>
    </xf>
    <xf numFmtId="0" fontId="23" fillId="0" borderId="13" xfId="72" applyFont="1" applyBorder="1" applyAlignment="1">
      <alignment horizontal="center" vertical="center"/>
      <protection/>
    </xf>
    <xf numFmtId="0" fontId="23" fillId="0" borderId="13" xfId="72" applyFont="1" applyFill="1" applyBorder="1" applyAlignment="1">
      <alignment horizontal="center" vertical="center"/>
      <protection/>
    </xf>
    <xf numFmtId="0" fontId="23" fillId="0" borderId="12" xfId="72" applyFont="1" applyBorder="1" applyAlignment="1">
      <alignment horizontal="center" vertical="center" wrapText="1"/>
      <protection/>
    </xf>
    <xf numFmtId="0" fontId="23" fillId="0" borderId="12" xfId="72" applyFont="1" applyFill="1" applyBorder="1" applyAlignment="1">
      <alignment horizontal="center" vertical="center"/>
      <protection/>
    </xf>
    <xf numFmtId="190" fontId="23" fillId="0" borderId="10" xfId="0" applyNumberFormat="1" applyFont="1" applyBorder="1" applyAlignment="1">
      <alignment horizontal="center" vertical="center"/>
    </xf>
    <xf numFmtId="0" fontId="23" fillId="0" borderId="10" xfId="72" applyFont="1" applyFill="1" applyBorder="1" applyAlignment="1">
      <alignment horizontal="center" vertical="top"/>
      <protection/>
    </xf>
    <xf numFmtId="0" fontId="2" fillId="0" borderId="0" xfId="72" applyFont="1" applyFill="1">
      <alignment/>
      <protection/>
    </xf>
    <xf numFmtId="0" fontId="23" fillId="0" borderId="0" xfId="72" applyFont="1" applyBorder="1" applyAlignment="1">
      <alignment horizontal="left" vertical="center" wrapText="1"/>
      <protection/>
    </xf>
    <xf numFmtId="0" fontId="23" fillId="0" borderId="0" xfId="72" applyFont="1" applyFill="1" applyBorder="1" applyAlignment="1">
      <alignment horizontal="center" vertical="center" wrapText="1"/>
      <protection/>
    </xf>
    <xf numFmtId="190" fontId="23" fillId="0" borderId="0" xfId="72" applyNumberFormat="1" applyFont="1" applyBorder="1" applyAlignment="1">
      <alignment horizontal="center" vertical="center" wrapText="1"/>
      <protection/>
    </xf>
    <xf numFmtId="180" fontId="23" fillId="0" borderId="14" xfId="72" applyNumberFormat="1" applyFont="1" applyFill="1" applyBorder="1" applyAlignment="1">
      <alignment horizontal="center" vertical="center"/>
      <protection/>
    </xf>
    <xf numFmtId="180" fontId="23" fillId="0" borderId="10" xfId="72" applyNumberFormat="1" applyFont="1" applyFill="1" applyBorder="1" applyAlignment="1">
      <alignment horizontal="center" vertical="center" wrapText="1"/>
      <protection/>
    </xf>
    <xf numFmtId="190" fontId="23" fillId="0" borderId="10" xfId="0" applyNumberFormat="1" applyFont="1" applyFill="1" applyBorder="1" applyAlignment="1">
      <alignment horizontal="center" vertical="center"/>
    </xf>
    <xf numFmtId="190" fontId="23" fillId="0" borderId="10" xfId="72" applyNumberFormat="1" applyFont="1" applyFill="1" applyBorder="1" applyAlignment="1">
      <alignment horizontal="center" vertical="center" wrapText="1"/>
      <protection/>
    </xf>
    <xf numFmtId="0" fontId="26" fillId="0" borderId="0" xfId="72" applyFont="1">
      <alignment/>
      <protection/>
    </xf>
    <xf numFmtId="0" fontId="25" fillId="0" borderId="10" xfId="72" applyFont="1" applyFill="1" applyBorder="1" applyAlignment="1">
      <alignment horizontal="center" vertical="center" wrapText="1"/>
      <protection/>
    </xf>
    <xf numFmtId="0" fontId="25" fillId="0" borderId="10" xfId="72" applyFont="1" applyFill="1" applyBorder="1" applyAlignment="1">
      <alignment horizontal="left" vertical="center"/>
      <protection/>
    </xf>
    <xf numFmtId="0" fontId="23" fillId="0" borderId="10" xfId="72" applyFont="1" applyFill="1" applyBorder="1">
      <alignment/>
      <protection/>
    </xf>
    <xf numFmtId="0" fontId="23" fillId="0" borderId="0" xfId="71" applyFont="1" applyFill="1" applyBorder="1" applyAlignment="1">
      <alignment horizontal="center" wrapText="1"/>
      <protection/>
    </xf>
    <xf numFmtId="0" fontId="29" fillId="0" borderId="0" xfId="71" applyFont="1" applyFill="1" applyBorder="1" applyAlignment="1">
      <alignment horizontal="justify" vertical="center" wrapText="1"/>
      <protection/>
    </xf>
    <xf numFmtId="1" fontId="23" fillId="0" borderId="0" xfId="71" applyNumberFormat="1" applyFont="1" applyFill="1" applyBorder="1" applyAlignment="1">
      <alignment horizontal="right" wrapText="1"/>
      <protection/>
    </xf>
    <xf numFmtId="0" fontId="23" fillId="0" borderId="0" xfId="71" applyFont="1" applyFill="1" applyBorder="1" applyAlignment="1">
      <alignment horizontal="right" wrapText="1"/>
      <protection/>
    </xf>
    <xf numFmtId="0" fontId="9" fillId="0" borderId="0" xfId="71" applyFill="1">
      <alignment/>
      <protection/>
    </xf>
    <xf numFmtId="0" fontId="23" fillId="0" borderId="0" xfId="71" applyFont="1" applyFill="1" applyBorder="1" applyAlignment="1">
      <alignment horizontal="center" vertical="center" wrapText="1"/>
      <protection/>
    </xf>
    <xf numFmtId="0" fontId="30" fillId="0" borderId="0" xfId="71" applyFont="1" applyFill="1" applyBorder="1" applyAlignment="1">
      <alignment horizontal="justify" vertical="center" wrapText="1"/>
      <protection/>
    </xf>
    <xf numFmtId="0" fontId="25" fillId="0" borderId="0" xfId="71" applyFont="1" applyFill="1" applyBorder="1" applyAlignment="1">
      <alignment horizontal="center" wrapText="1"/>
      <protection/>
    </xf>
    <xf numFmtId="0" fontId="23" fillId="0" borderId="10" xfId="71" applyFont="1" applyFill="1" applyBorder="1" applyAlignment="1" quotePrefix="1">
      <alignment horizontal="center" vertical="center" wrapText="1"/>
      <protection/>
    </xf>
    <xf numFmtId="0" fontId="23" fillId="0" borderId="10" xfId="71" applyFont="1" applyFill="1" applyBorder="1" applyAlignment="1">
      <alignment horizontal="center" vertical="center" wrapText="1"/>
      <protection/>
    </xf>
    <xf numFmtId="4" fontId="25" fillId="0" borderId="10" xfId="71" applyNumberFormat="1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 quotePrefix="1">
      <alignment horizontal="left" vertical="center" wrapText="1"/>
      <protection/>
    </xf>
    <xf numFmtId="2" fontId="23" fillId="0" borderId="10" xfId="71" applyNumberFormat="1" applyFont="1" applyFill="1" applyBorder="1" applyAlignment="1">
      <alignment horizontal="center" vertical="center" wrapText="1"/>
      <protection/>
    </xf>
    <xf numFmtId="0" fontId="32" fillId="0" borderId="0" xfId="71" applyFont="1" applyFill="1">
      <alignment/>
      <protection/>
    </xf>
    <xf numFmtId="0" fontId="23" fillId="0" borderId="10" xfId="71" applyFont="1" applyFill="1" applyBorder="1" applyAlignment="1">
      <alignment horizontal="left" vertical="center" wrapText="1"/>
      <protection/>
    </xf>
    <xf numFmtId="0" fontId="25" fillId="0" borderId="10" xfId="71" applyFont="1" applyFill="1" applyBorder="1" applyAlignment="1" quotePrefix="1">
      <alignment horizontal="left" vertical="center" wrapText="1"/>
      <protection/>
    </xf>
    <xf numFmtId="2" fontId="25" fillId="0" borderId="10" xfId="71" applyNumberFormat="1" applyFont="1" applyFill="1" applyBorder="1" applyAlignment="1">
      <alignment horizontal="center" vertical="center" wrapText="1"/>
      <protection/>
    </xf>
    <xf numFmtId="0" fontId="32" fillId="0" borderId="0" xfId="71" applyFont="1" applyFill="1" applyAlignment="1">
      <alignment horizontal="center" vertical="center"/>
      <protection/>
    </xf>
    <xf numFmtId="4" fontId="23" fillId="0" borderId="10" xfId="71" applyNumberFormat="1" applyFont="1" applyFill="1" applyBorder="1" applyAlignment="1">
      <alignment horizontal="center" vertical="center" wrapText="1"/>
      <protection/>
    </xf>
    <xf numFmtId="0" fontId="23" fillId="0" borderId="13" xfId="71" applyFont="1" applyFill="1" applyBorder="1" applyAlignment="1" quotePrefix="1">
      <alignment horizontal="left" vertical="center" wrapText="1"/>
      <protection/>
    </xf>
    <xf numFmtId="0" fontId="23" fillId="0" borderId="10" xfId="71" applyFont="1" applyFill="1" applyBorder="1" applyAlignment="1" quotePrefix="1">
      <alignment horizontal="left" vertical="top" wrapText="1"/>
      <protection/>
    </xf>
    <xf numFmtId="0" fontId="23" fillId="0" borderId="10" xfId="71" applyFont="1" applyFill="1" applyBorder="1" applyAlignment="1">
      <alignment vertical="center" wrapText="1"/>
      <protection/>
    </xf>
    <xf numFmtId="4" fontId="33" fillId="0" borderId="0" xfId="71" applyNumberFormat="1" applyFont="1" applyFill="1">
      <alignment/>
      <protection/>
    </xf>
    <xf numFmtId="0" fontId="33" fillId="0" borderId="0" xfId="71" applyFont="1" applyFill="1">
      <alignment/>
      <protection/>
    </xf>
    <xf numFmtId="4" fontId="32" fillId="0" borderId="0" xfId="71" applyNumberFormat="1" applyFont="1" applyFill="1">
      <alignment/>
      <protection/>
    </xf>
    <xf numFmtId="0" fontId="9" fillId="0" borderId="10" xfId="71" applyFill="1" applyBorder="1" applyAlignment="1">
      <alignment vertical="center" wrapText="1"/>
      <protection/>
    </xf>
    <xf numFmtId="2" fontId="32" fillId="0" borderId="0" xfId="71" applyNumberFormat="1" applyFont="1" applyFill="1">
      <alignment/>
      <protection/>
    </xf>
    <xf numFmtId="0" fontId="34" fillId="0" borderId="10" xfId="71" applyFont="1" applyFill="1" applyBorder="1" applyAlignment="1">
      <alignment horizontal="center" vertical="center" wrapText="1"/>
      <protection/>
    </xf>
    <xf numFmtId="0" fontId="25" fillId="0" borderId="10" xfId="71" applyFont="1" applyFill="1" applyBorder="1" applyAlignment="1">
      <alignment horizontal="left" vertical="top" wrapText="1"/>
      <protection/>
    </xf>
    <xf numFmtId="0" fontId="32" fillId="0" borderId="0" xfId="71" applyFont="1" applyFill="1" applyBorder="1">
      <alignment/>
      <protection/>
    </xf>
    <xf numFmtId="0" fontId="23" fillId="0" borderId="0" xfId="71" applyFont="1" applyFill="1" applyBorder="1" applyAlignment="1">
      <alignment horizontal="right" vertical="center" wrapText="1"/>
      <protection/>
    </xf>
    <xf numFmtId="2" fontId="36" fillId="0" borderId="0" xfId="71" applyNumberFormat="1" applyFont="1" applyFill="1" applyBorder="1" applyAlignment="1">
      <alignment horizontal="center" vertical="center" wrapText="1"/>
      <protection/>
    </xf>
    <xf numFmtId="2" fontId="37" fillId="0" borderId="0" xfId="71" applyNumberFormat="1" applyFont="1" applyFill="1" applyBorder="1" applyAlignment="1">
      <alignment horizontal="right" vertical="center" wrapText="1"/>
      <protection/>
    </xf>
    <xf numFmtId="1" fontId="23" fillId="0" borderId="0" xfId="71" applyNumberFormat="1" applyFont="1" applyFill="1" applyBorder="1" applyAlignment="1">
      <alignment horizontal="right" vertical="center" wrapText="1"/>
      <protection/>
    </xf>
    <xf numFmtId="2" fontId="23" fillId="0" borderId="0" xfId="71" applyNumberFormat="1" applyFont="1" applyFill="1" applyBorder="1" applyAlignment="1">
      <alignment horizontal="right" vertical="center" wrapText="1"/>
      <protection/>
    </xf>
    <xf numFmtId="0" fontId="9" fillId="0" borderId="0" xfId="71" applyFill="1" applyBorder="1">
      <alignment/>
      <protection/>
    </xf>
    <xf numFmtId="0" fontId="9" fillId="0" borderId="0" xfId="71" applyFill="1" applyBorder="1" applyAlignment="1">
      <alignment/>
      <protection/>
    </xf>
    <xf numFmtId="0" fontId="9" fillId="0" borderId="0" xfId="71" applyFill="1" applyAlignment="1">
      <alignment/>
      <protection/>
    </xf>
    <xf numFmtId="0" fontId="23" fillId="0" borderId="0" xfId="71" applyFont="1" applyFill="1" applyAlignment="1">
      <alignment vertical="top" wrapText="1"/>
      <protection/>
    </xf>
    <xf numFmtId="0" fontId="34" fillId="0" borderId="0" xfId="71" applyFont="1" applyFill="1" applyBorder="1" applyAlignment="1" quotePrefix="1">
      <alignment horizontal="left" vertical="center" wrapText="1"/>
      <protection/>
    </xf>
    <xf numFmtId="0" fontId="38" fillId="0" borderId="0" xfId="71" applyFont="1" applyFill="1" applyBorder="1" applyAlignment="1">
      <alignment horizontal="left" vertical="center" wrapText="1"/>
      <protection/>
    </xf>
    <xf numFmtId="0" fontId="23" fillId="0" borderId="0" xfId="71" applyFont="1" applyFill="1" applyAlignment="1">
      <alignment horizontal="center" vertical="center" wrapText="1"/>
      <protection/>
    </xf>
    <xf numFmtId="0" fontId="23" fillId="0" borderId="0" xfId="71" applyFont="1" applyFill="1" applyAlignment="1">
      <alignment horizontal="right" vertical="center" wrapText="1"/>
      <protection/>
    </xf>
    <xf numFmtId="1" fontId="23" fillId="0" borderId="0" xfId="71" applyNumberFormat="1" applyFont="1" applyFill="1" applyAlignment="1">
      <alignment horizontal="right" vertical="center" wrapText="1"/>
      <protection/>
    </xf>
    <xf numFmtId="1" fontId="23" fillId="0" borderId="0" xfId="71" applyNumberFormat="1" applyFont="1" applyFill="1" applyBorder="1" applyAlignment="1">
      <alignment horizontal="center" vertical="center" wrapText="1"/>
      <protection/>
    </xf>
    <xf numFmtId="0" fontId="23" fillId="0" borderId="0" xfId="71" applyFont="1" applyFill="1" applyBorder="1" applyAlignment="1" quotePrefix="1">
      <alignment horizontal="center" vertical="center" wrapText="1"/>
      <protection/>
    </xf>
    <xf numFmtId="0" fontId="23" fillId="0" borderId="0" xfId="71" applyFont="1" applyFill="1" applyBorder="1" applyAlignment="1" quotePrefix="1">
      <alignment horizontal="right" vertical="center" wrapText="1"/>
      <protection/>
    </xf>
    <xf numFmtId="0" fontId="39" fillId="0" borderId="0" xfId="71" applyFont="1" applyFill="1" applyBorder="1" applyAlignment="1">
      <alignment horizontal="center" vertical="center" wrapText="1"/>
      <protection/>
    </xf>
    <xf numFmtId="4" fontId="23" fillId="0" borderId="0" xfId="71" applyNumberFormat="1" applyFont="1" applyFill="1" applyBorder="1" applyAlignment="1">
      <alignment horizontal="right" vertical="center" wrapText="1"/>
      <protection/>
    </xf>
    <xf numFmtId="0" fontId="39" fillId="0" borderId="0" xfId="71" applyFont="1" applyFill="1" applyBorder="1" applyAlignment="1" quotePrefix="1">
      <alignment horizontal="center" vertical="center" wrapText="1"/>
      <protection/>
    </xf>
    <xf numFmtId="4" fontId="29" fillId="0" borderId="0" xfId="71" applyNumberFormat="1" applyFont="1" applyFill="1" applyBorder="1" applyAlignment="1">
      <alignment horizontal="justify" vertical="center" wrapText="1"/>
      <protection/>
    </xf>
    <xf numFmtId="4" fontId="29" fillId="0" borderId="0" xfId="71" applyNumberFormat="1" applyFont="1" applyFill="1" applyAlignment="1">
      <alignment horizontal="justify" vertical="center" wrapText="1"/>
      <protection/>
    </xf>
    <xf numFmtId="0" fontId="23" fillId="0" borderId="0" xfId="71" applyFont="1" applyFill="1" applyAlignment="1">
      <alignment horizontal="center" wrapText="1"/>
      <protection/>
    </xf>
    <xf numFmtId="0" fontId="29" fillId="0" borderId="0" xfId="71" applyFont="1" applyFill="1" applyAlignment="1">
      <alignment horizontal="justify" vertical="center" wrapText="1"/>
      <protection/>
    </xf>
    <xf numFmtId="2" fontId="23" fillId="0" borderId="0" xfId="71" applyNumberFormat="1" applyFont="1" applyFill="1" applyBorder="1" applyAlignment="1">
      <alignment horizontal="center" vertical="center" wrapText="1"/>
      <protection/>
    </xf>
    <xf numFmtId="2" fontId="23" fillId="0" borderId="0" xfId="71" applyNumberFormat="1" applyFont="1" applyFill="1" applyAlignment="1">
      <alignment horizontal="right" vertical="center" wrapText="1"/>
      <protection/>
    </xf>
    <xf numFmtId="0" fontId="40" fillId="0" borderId="0" xfId="71" applyFont="1" applyFill="1" applyBorder="1" applyAlignment="1">
      <alignment horizontal="center"/>
      <protection/>
    </xf>
    <xf numFmtId="0" fontId="40" fillId="0" borderId="0" xfId="71" applyFont="1" applyFill="1" applyBorder="1">
      <alignment/>
      <protection/>
    </xf>
    <xf numFmtId="2" fontId="40" fillId="0" borderId="0" xfId="71" applyNumberFormat="1" applyFont="1" applyFill="1" applyBorder="1">
      <alignment/>
      <protection/>
    </xf>
    <xf numFmtId="0" fontId="34" fillId="0" borderId="0" xfId="71" applyFont="1" applyFill="1" applyAlignment="1">
      <alignment horizontal="right" vertical="center" wrapText="1"/>
      <protection/>
    </xf>
    <xf numFmtId="2" fontId="41" fillId="0" borderId="0" xfId="71" applyNumberFormat="1" applyFont="1" applyFill="1" applyBorder="1" applyAlignment="1">
      <alignment horizontal="right" vertical="center" wrapText="1"/>
      <protection/>
    </xf>
    <xf numFmtId="1" fontId="23" fillId="0" borderId="0" xfId="71" applyNumberFormat="1" applyFont="1" applyFill="1" applyBorder="1" applyAlignment="1" quotePrefix="1">
      <alignment horizontal="right" vertical="center" wrapText="1"/>
      <protection/>
    </xf>
    <xf numFmtId="180" fontId="23" fillId="0" borderId="0" xfId="71" applyNumberFormat="1" applyFont="1" applyFill="1" applyBorder="1" applyAlignment="1">
      <alignment horizontal="right" vertical="center" wrapText="1"/>
      <protection/>
    </xf>
    <xf numFmtId="0" fontId="23" fillId="0" borderId="0" xfId="71" applyFont="1" applyFill="1" applyAlignment="1">
      <alignment horizontal="right" wrapText="1"/>
      <protection/>
    </xf>
    <xf numFmtId="1" fontId="23" fillId="0" borderId="0" xfId="71" applyNumberFormat="1" applyFont="1" applyFill="1" applyAlignment="1">
      <alignment horizontal="right" wrapText="1"/>
      <protection/>
    </xf>
    <xf numFmtId="49" fontId="23" fillId="0" borderId="0" xfId="71" applyNumberFormat="1" applyFont="1" applyFill="1" applyAlignment="1">
      <alignment horizont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72" applyFont="1" applyAlignment="1">
      <alignment horizontal="center" vertical="top"/>
      <protection/>
    </xf>
    <xf numFmtId="0" fontId="25" fillId="0" borderId="0" xfId="72" applyFont="1" applyAlignment="1">
      <alignment horizontal="center" vertical="top"/>
      <protection/>
    </xf>
    <xf numFmtId="0" fontId="23" fillId="0" borderId="0" xfId="0" applyFont="1" applyFill="1" applyAlignment="1">
      <alignment horizontal="center" vertical="top" wrapText="1"/>
    </xf>
    <xf numFmtId="0" fontId="27" fillId="0" borderId="0" xfId="72" applyFont="1" applyAlignment="1">
      <alignment horizontal="center"/>
      <protection/>
    </xf>
    <xf numFmtId="0" fontId="25" fillId="0" borderId="10" xfId="72" applyFont="1" applyFill="1" applyBorder="1" applyAlignment="1">
      <alignment horizontal="center" vertical="center"/>
      <protection/>
    </xf>
    <xf numFmtId="0" fontId="25" fillId="0" borderId="10" xfId="72" applyFont="1" applyFill="1" applyBorder="1" applyAlignment="1">
      <alignment horizontal="center" vertical="center" wrapText="1"/>
      <protection/>
    </xf>
    <xf numFmtId="0" fontId="25" fillId="0" borderId="11" xfId="72" applyFont="1" applyFill="1" applyBorder="1" applyAlignment="1">
      <alignment horizontal="center" vertical="top"/>
      <protection/>
    </xf>
    <xf numFmtId="0" fontId="25" fillId="0" borderId="15" xfId="72" applyFont="1" applyFill="1" applyBorder="1" applyAlignment="1">
      <alignment horizontal="center" vertical="top"/>
      <protection/>
    </xf>
    <xf numFmtId="0" fontId="25" fillId="0" borderId="16" xfId="72" applyFont="1" applyFill="1" applyBorder="1" applyAlignment="1">
      <alignment horizontal="center" vertical="top"/>
      <protection/>
    </xf>
    <xf numFmtId="0" fontId="23" fillId="0" borderId="0" xfId="71" applyFont="1" applyFill="1" applyBorder="1" applyAlignment="1">
      <alignment horizontal="center" wrapText="1"/>
      <protection/>
    </xf>
    <xf numFmtId="0" fontId="9" fillId="0" borderId="0" xfId="71" applyAlignment="1">
      <alignment horizontal="center"/>
      <protection/>
    </xf>
    <xf numFmtId="0" fontId="23" fillId="0" borderId="0" xfId="71" applyFont="1" applyFill="1" applyBorder="1" applyAlignment="1">
      <alignment horizontal="center" vertical="center" wrapText="1"/>
      <protection/>
    </xf>
    <xf numFmtId="0" fontId="23" fillId="0" borderId="0" xfId="71" applyFont="1" applyFill="1" applyBorder="1" applyAlignment="1">
      <alignment horizontal="left" vertical="center" wrapText="1"/>
      <protection/>
    </xf>
    <xf numFmtId="0" fontId="31" fillId="0" borderId="0" xfId="71" applyFont="1" applyFill="1" applyBorder="1" applyAlignment="1">
      <alignment horizontal="center" wrapText="1"/>
      <protection/>
    </xf>
    <xf numFmtId="0" fontId="27" fillId="0" borderId="0" xfId="71" applyFont="1" applyFill="1" applyBorder="1" applyAlignment="1">
      <alignment horizontal="center" wrapText="1"/>
      <protection/>
    </xf>
    <xf numFmtId="0" fontId="27" fillId="0" borderId="0" xfId="71" applyFont="1" applyFill="1" applyBorder="1" applyAlignment="1">
      <alignment horizontal="center"/>
      <protection/>
    </xf>
    <xf numFmtId="0" fontId="27" fillId="0" borderId="0" xfId="71" applyFont="1" applyFill="1" applyBorder="1" applyAlignment="1" quotePrefix="1">
      <alignment horizontal="center"/>
      <protection/>
    </xf>
    <xf numFmtId="1" fontId="23" fillId="0" borderId="10" xfId="71" applyNumberFormat="1" applyFont="1" applyFill="1" applyBorder="1" applyAlignment="1">
      <alignment horizontal="center" vertical="center" wrapText="1"/>
      <protection/>
    </xf>
    <xf numFmtId="4" fontId="25" fillId="0" borderId="10" xfId="71" applyNumberFormat="1" applyFont="1" applyFill="1" applyBorder="1" applyAlignment="1" quotePrefix="1">
      <alignment horizontal="center" vertical="center" wrapText="1"/>
      <protection/>
    </xf>
    <xf numFmtId="0" fontId="23" fillId="0" borderId="10" xfId="71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 quotePrefix="1">
      <alignment horizontal="center" vertical="center" wrapText="1"/>
      <protection/>
    </xf>
    <xf numFmtId="0" fontId="25" fillId="0" borderId="10" xfId="71" applyFont="1" applyFill="1" applyBorder="1" applyAlignment="1" quotePrefix="1">
      <alignment horizontal="left" vertical="center" wrapText="1"/>
      <protection/>
    </xf>
    <xf numFmtId="0" fontId="23" fillId="0" borderId="13" xfId="71" applyFont="1" applyFill="1" applyBorder="1" applyAlignment="1" quotePrefix="1">
      <alignment horizontal="left" vertical="center" wrapText="1"/>
      <protection/>
    </xf>
    <xf numFmtId="0" fontId="23" fillId="0" borderId="14" xfId="71" applyFont="1" applyFill="1" applyBorder="1" applyAlignment="1" quotePrefix="1">
      <alignment horizontal="left" vertical="center" wrapText="1"/>
      <protection/>
    </xf>
    <xf numFmtId="0" fontId="23" fillId="0" borderId="12" xfId="71" applyFont="1" applyFill="1" applyBorder="1" applyAlignment="1" quotePrefix="1">
      <alignment horizontal="left" vertical="center" wrapText="1"/>
      <protection/>
    </xf>
    <xf numFmtId="4" fontId="25" fillId="0" borderId="10" xfId="71" applyNumberFormat="1" applyFont="1" applyFill="1" applyBorder="1" applyAlignment="1" quotePrefix="1">
      <alignment horizontal="left" vertical="center" wrapText="1"/>
      <protection/>
    </xf>
    <xf numFmtId="0" fontId="29" fillId="0" borderId="0" xfId="71" applyFont="1" applyFill="1" applyAlignment="1">
      <alignment horizontal="justify" wrapText="1"/>
      <protection/>
    </xf>
    <xf numFmtId="0" fontId="9" fillId="0" borderId="0" xfId="71" applyFill="1" applyAlignment="1">
      <alignment wrapText="1"/>
      <protection/>
    </xf>
    <xf numFmtId="0" fontId="25" fillId="0" borderId="10" xfId="71" applyFont="1" applyFill="1" applyBorder="1" applyAlignment="1">
      <alignment horizontal="left" vertical="center" wrapText="1"/>
      <protection/>
    </xf>
    <xf numFmtId="0" fontId="23" fillId="0" borderId="13" xfId="71" applyFont="1" applyFill="1" applyBorder="1" applyAlignment="1">
      <alignment horizontal="left" vertical="center" wrapText="1"/>
      <protection/>
    </xf>
    <xf numFmtId="0" fontId="25" fillId="0" borderId="10" xfId="71" applyFont="1" applyFill="1" applyBorder="1" applyAlignment="1" quotePrefix="1">
      <alignment horizontal="left" vertical="top" wrapText="1"/>
      <protection/>
    </xf>
    <xf numFmtId="0" fontId="23" fillId="0" borderId="10" xfId="71" applyFont="1" applyFill="1" applyBorder="1" applyAlignment="1">
      <alignment horizontal="left" vertical="center" wrapText="1"/>
      <protection/>
    </xf>
    <xf numFmtId="0" fontId="35" fillId="0" borderId="10" xfId="71" applyFont="1" applyFill="1" applyBorder="1" applyAlignment="1">
      <alignment horizontal="left" vertical="center" wrapText="1"/>
      <protection/>
    </xf>
    <xf numFmtId="0" fontId="23" fillId="0" borderId="14" xfId="71" applyFont="1" applyFill="1" applyBorder="1" applyAlignment="1">
      <alignment horizontal="left" vertical="center" wrapText="1"/>
      <protection/>
    </xf>
    <xf numFmtId="0" fontId="9" fillId="0" borderId="12" xfId="71" applyFill="1" applyBorder="1" applyAlignment="1">
      <alignment horizontal="left" vertical="center" wrapText="1"/>
      <protection/>
    </xf>
    <xf numFmtId="0" fontId="25" fillId="0" borderId="10" xfId="71" applyFont="1" applyFill="1" applyBorder="1" applyAlignment="1">
      <alignment horizontal="center" vertical="center" wrapText="1"/>
      <protection/>
    </xf>
    <xf numFmtId="0" fontId="25" fillId="0" borderId="10" xfId="71" applyFont="1" applyFill="1" applyBorder="1" applyAlignment="1" quotePrefix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Приложение 3" xfId="71"/>
    <cellStyle name="Обычный_Таблицу заполнить показатели КИПдоп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banovaes\AppData\Local\Microsoft\Windows\INetCache\Content.Outlook\NHJ5BSM4\&#1055;&#1088;&#1080;&#1083;&#1086;&#1078;&#1077;&#1085;&#1080;&#1077;%20&#8470;%203_&#1072;&#1082;&#1090;&#1091;&#1072;&#1083;&#1080;&#1079;&#1072;&#1094;&#1080;&#1103;_14%2001%20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ечать А3"/>
    </sheetNames>
    <sheetDataSet>
      <sheetData sheetId="1">
        <row r="50">
          <cell r="B50" t="str">
            <v>Строительство автодороги по продлению проспекта Морского от проспекта Победы до пересечения с Солзенским шоссе в г.Северодвинске*</v>
          </cell>
        </row>
        <row r="51">
          <cell r="B51" t="str">
            <v>Строительство и реконструкция проспекта Победы на участке от улицы Кирилкина до проспекта Морской*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9"/>
  <sheetViews>
    <sheetView view="pageLayout" zoomScaleNormal="75" zoomScaleSheetLayoutView="75" workbookViewId="0" topLeftCell="A1">
      <selection activeCell="C15" sqref="C15"/>
    </sheetView>
  </sheetViews>
  <sheetFormatPr defaultColWidth="9.140625" defaultRowHeight="12.75"/>
  <cols>
    <col min="1" max="1" width="95.28125" style="2" customWidth="1"/>
    <col min="2" max="2" width="13.00390625" style="2" customWidth="1"/>
    <col min="3" max="3" width="11.57421875" style="2" customWidth="1"/>
    <col min="4" max="7" width="8.7109375" style="2" customWidth="1"/>
    <col min="8" max="9" width="11.00390625" style="2" customWidth="1"/>
    <col min="10" max="10" width="10.00390625" style="2" bestFit="1" customWidth="1"/>
    <col min="11" max="12" width="8.7109375" style="2" customWidth="1"/>
    <col min="13" max="13" width="13.28125" style="2" customWidth="1"/>
    <col min="14" max="15" width="11.00390625" style="2" bestFit="1" customWidth="1"/>
    <col min="16" max="18" width="9.8515625" style="2" bestFit="1" customWidth="1"/>
    <col min="19" max="16384" width="9.140625" style="2" customWidth="1"/>
  </cols>
  <sheetData>
    <row r="1" spans="1:13" ht="15.75">
      <c r="A1" s="1"/>
      <c r="G1" s="106" t="s">
        <v>33</v>
      </c>
      <c r="H1" s="107"/>
      <c r="I1" s="107"/>
      <c r="J1" s="107"/>
      <c r="K1" s="107"/>
      <c r="L1" s="107"/>
      <c r="M1" s="107"/>
    </row>
    <row r="2" spans="1:14" ht="89.25" customHeight="1">
      <c r="A2" s="1"/>
      <c r="G2" s="108" t="s">
        <v>34</v>
      </c>
      <c r="H2" s="108"/>
      <c r="I2" s="108"/>
      <c r="J2" s="108"/>
      <c r="K2" s="108"/>
      <c r="L2" s="108"/>
      <c r="M2" s="108"/>
      <c r="N2" s="3"/>
    </row>
    <row r="3" spans="1:13" ht="21" customHeight="1">
      <c r="A3" s="109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customHeight="1">
      <c r="A4" s="109" t="s">
        <v>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ht="12.75">
      <c r="A5" s="1"/>
    </row>
    <row r="6" spans="1:13" ht="15.75">
      <c r="A6" s="110" t="s">
        <v>0</v>
      </c>
      <c r="B6" s="111" t="s">
        <v>7</v>
      </c>
      <c r="C6" s="112" t="s">
        <v>1</v>
      </c>
      <c r="D6" s="113"/>
      <c r="E6" s="113"/>
      <c r="F6" s="113"/>
      <c r="G6" s="113"/>
      <c r="H6" s="113"/>
      <c r="I6" s="113"/>
      <c r="J6" s="114"/>
      <c r="K6" s="112" t="s">
        <v>2</v>
      </c>
      <c r="L6" s="113"/>
      <c r="M6" s="114"/>
    </row>
    <row r="7" spans="1:13" ht="19.5" customHeight="1">
      <c r="A7" s="110"/>
      <c r="B7" s="111"/>
      <c r="C7" s="35">
        <v>2007</v>
      </c>
      <c r="D7" s="35">
        <v>2008</v>
      </c>
      <c r="E7" s="35">
        <v>2009</v>
      </c>
      <c r="F7" s="35">
        <v>2010</v>
      </c>
      <c r="G7" s="35">
        <v>2011</v>
      </c>
      <c r="H7" s="35">
        <v>2012</v>
      </c>
      <c r="I7" s="35">
        <v>2013</v>
      </c>
      <c r="J7" s="35">
        <v>2014</v>
      </c>
      <c r="K7" s="35">
        <v>2015</v>
      </c>
      <c r="L7" s="35">
        <v>2016</v>
      </c>
      <c r="M7" s="35">
        <v>2020</v>
      </c>
    </row>
    <row r="8" spans="1:13" ht="33" customHeight="1">
      <c r="A8" s="4" t="s">
        <v>8</v>
      </c>
      <c r="B8" s="5" t="s">
        <v>23</v>
      </c>
      <c r="C8" s="5">
        <v>195.1</v>
      </c>
      <c r="D8" s="5">
        <v>193.2</v>
      </c>
      <c r="E8" s="5">
        <v>190.7</v>
      </c>
      <c r="F8" s="5">
        <v>195.2</v>
      </c>
      <c r="G8" s="17">
        <v>193.1</v>
      </c>
      <c r="H8" s="17">
        <v>191.3</v>
      </c>
      <c r="I8" s="17">
        <v>189.7</v>
      </c>
      <c r="J8" s="17">
        <v>188.4</v>
      </c>
      <c r="K8" s="17">
        <v>187.4</v>
      </c>
      <c r="L8" s="17">
        <v>186.2</v>
      </c>
      <c r="M8" s="17">
        <v>185.4</v>
      </c>
    </row>
    <row r="9" spans="1:13" ht="30" customHeight="1">
      <c r="A9" s="6" t="s">
        <v>16</v>
      </c>
      <c r="B9" s="9" t="s">
        <v>31</v>
      </c>
      <c r="C9" s="8">
        <v>38.351923114488315</v>
      </c>
      <c r="D9" s="8">
        <v>38.03057019552065</v>
      </c>
      <c r="E9" s="8">
        <v>38.43292441630391</v>
      </c>
      <c r="F9" s="8">
        <v>39.4</v>
      </c>
      <c r="G9" s="8">
        <v>39</v>
      </c>
      <c r="H9" s="8">
        <v>37.2</v>
      </c>
      <c r="I9" s="8">
        <v>36.8</v>
      </c>
      <c r="J9" s="18">
        <v>37.6</v>
      </c>
      <c r="K9" s="18">
        <v>39</v>
      </c>
      <c r="L9" s="18">
        <v>42</v>
      </c>
      <c r="M9" s="18">
        <v>35</v>
      </c>
    </row>
    <row r="10" spans="1:13" ht="39.75" customHeight="1">
      <c r="A10" s="6" t="s">
        <v>17</v>
      </c>
      <c r="B10" s="9" t="s">
        <v>31</v>
      </c>
      <c r="C10" s="8">
        <v>7.00388725020999</v>
      </c>
      <c r="D10" s="8">
        <v>9.932878060185681</v>
      </c>
      <c r="E10" s="8">
        <v>10.553027305104868</v>
      </c>
      <c r="F10" s="8">
        <v>11.351990540007883</v>
      </c>
      <c r="G10" s="8">
        <v>12.05531958976484</v>
      </c>
      <c r="H10" s="8">
        <v>12.5</v>
      </c>
      <c r="I10" s="8">
        <v>13.2</v>
      </c>
      <c r="J10" s="18">
        <v>13</v>
      </c>
      <c r="K10" s="18">
        <v>12</v>
      </c>
      <c r="L10" s="18">
        <v>13.2</v>
      </c>
      <c r="M10" s="18">
        <v>16</v>
      </c>
    </row>
    <row r="11" spans="1:13" ht="36" customHeight="1">
      <c r="A11" s="6" t="s">
        <v>20</v>
      </c>
      <c r="B11" s="9" t="s">
        <v>31</v>
      </c>
      <c r="C11" s="7">
        <v>1.4</v>
      </c>
      <c r="D11" s="7">
        <v>1.2</v>
      </c>
      <c r="E11" s="7">
        <v>1.1</v>
      </c>
      <c r="F11" s="18">
        <v>1</v>
      </c>
      <c r="G11" s="17">
        <v>0.8</v>
      </c>
      <c r="H11" s="9">
        <v>0.7</v>
      </c>
      <c r="I11" s="18">
        <v>0.5</v>
      </c>
      <c r="J11" s="18">
        <v>0.5</v>
      </c>
      <c r="K11" s="18">
        <v>0.5</v>
      </c>
      <c r="L11" s="18">
        <v>0.54</v>
      </c>
      <c r="M11" s="9">
        <v>0.5</v>
      </c>
    </row>
    <row r="12" spans="1:13" ht="39.75" customHeight="1">
      <c r="A12" s="6" t="s">
        <v>5</v>
      </c>
      <c r="B12" s="7" t="s">
        <v>26</v>
      </c>
      <c r="C12" s="7" t="s">
        <v>3</v>
      </c>
      <c r="D12" s="7" t="s">
        <v>3</v>
      </c>
      <c r="E12" s="7" t="s">
        <v>3</v>
      </c>
      <c r="F12" s="9">
        <v>121</v>
      </c>
      <c r="G12" s="9">
        <v>216</v>
      </c>
      <c r="H12" s="9">
        <v>286</v>
      </c>
      <c r="I12" s="9">
        <v>286</v>
      </c>
      <c r="J12" s="9">
        <v>295</v>
      </c>
      <c r="K12" s="9">
        <v>350</v>
      </c>
      <c r="L12" s="9">
        <v>350</v>
      </c>
      <c r="M12" s="17">
        <v>600</v>
      </c>
    </row>
    <row r="13" spans="1:13" ht="33.75" customHeight="1">
      <c r="A13" s="6" t="s">
        <v>6</v>
      </c>
      <c r="B13" s="7" t="s">
        <v>26</v>
      </c>
      <c r="C13" s="7" t="s">
        <v>3</v>
      </c>
      <c r="D13" s="7" t="s">
        <v>3</v>
      </c>
      <c r="E13" s="7" t="s">
        <v>3</v>
      </c>
      <c r="F13" s="17">
        <v>46</v>
      </c>
      <c r="G13" s="17">
        <v>169</v>
      </c>
      <c r="H13" s="17">
        <v>427</v>
      </c>
      <c r="I13" s="17">
        <v>551</v>
      </c>
      <c r="J13" s="17">
        <v>688</v>
      </c>
      <c r="K13" s="17">
        <v>896</v>
      </c>
      <c r="L13" s="17">
        <v>1106</v>
      </c>
      <c r="M13" s="17">
        <v>1566</v>
      </c>
    </row>
    <row r="14" spans="1:13" ht="32.25" customHeight="1">
      <c r="A14" s="6" t="s">
        <v>32</v>
      </c>
      <c r="B14" s="7" t="s">
        <v>26</v>
      </c>
      <c r="C14" s="7" t="s">
        <v>3</v>
      </c>
      <c r="D14" s="7" t="s">
        <v>3</v>
      </c>
      <c r="E14" s="7" t="s">
        <v>3</v>
      </c>
      <c r="F14" s="20" t="s">
        <v>3</v>
      </c>
      <c r="G14" s="21" t="s">
        <v>3</v>
      </c>
      <c r="H14" s="19">
        <v>1396</v>
      </c>
      <c r="I14" s="19">
        <v>1496</v>
      </c>
      <c r="J14" s="19">
        <v>1596</v>
      </c>
      <c r="K14" s="19">
        <v>1740</v>
      </c>
      <c r="L14" s="19">
        <v>2540</v>
      </c>
      <c r="M14" s="19">
        <v>7434</v>
      </c>
    </row>
    <row r="15" spans="1:18" ht="30.75" customHeight="1">
      <c r="A15" s="6" t="s">
        <v>21</v>
      </c>
      <c r="B15" s="7" t="s">
        <v>25</v>
      </c>
      <c r="C15" s="7">
        <v>14785</v>
      </c>
      <c r="D15" s="7">
        <v>18715</v>
      </c>
      <c r="E15" s="12">
        <v>21868</v>
      </c>
      <c r="F15" s="9">
        <v>24400</v>
      </c>
      <c r="G15" s="17">
        <v>28024</v>
      </c>
      <c r="H15" s="9">
        <v>32059</v>
      </c>
      <c r="I15" s="9">
        <v>37005</v>
      </c>
      <c r="J15" s="9">
        <v>42881</v>
      </c>
      <c r="K15" s="9">
        <v>42670</v>
      </c>
      <c r="L15" s="9">
        <v>50979</v>
      </c>
      <c r="M15" s="9">
        <v>95000</v>
      </c>
      <c r="N15" s="16"/>
      <c r="O15" s="16"/>
      <c r="P15" s="16"/>
      <c r="Q15" s="16"/>
      <c r="R15" s="16"/>
    </row>
    <row r="16" spans="1:13" ht="30" customHeight="1">
      <c r="A16" s="6" t="s">
        <v>9</v>
      </c>
      <c r="B16" s="5" t="s">
        <v>24</v>
      </c>
      <c r="C16" s="7">
        <v>24173</v>
      </c>
      <c r="D16" s="7">
        <v>37154</v>
      </c>
      <c r="E16" s="12">
        <v>24392</v>
      </c>
      <c r="F16" s="9">
        <v>39258</v>
      </c>
      <c r="G16" s="17">
        <v>40225</v>
      </c>
      <c r="H16" s="9">
        <v>56110</v>
      </c>
      <c r="I16" s="9">
        <v>209394</v>
      </c>
      <c r="J16" s="9">
        <v>91963</v>
      </c>
      <c r="K16" s="9">
        <v>80245</v>
      </c>
      <c r="L16" s="9">
        <v>78525</v>
      </c>
      <c r="M16" s="9">
        <v>192303</v>
      </c>
    </row>
    <row r="17" spans="1:13" ht="33" customHeight="1">
      <c r="A17" s="6" t="s">
        <v>10</v>
      </c>
      <c r="B17" s="5" t="s">
        <v>24</v>
      </c>
      <c r="C17" s="7">
        <v>14326</v>
      </c>
      <c r="D17" s="7">
        <v>24953</v>
      </c>
      <c r="E17" s="12">
        <v>15848</v>
      </c>
      <c r="F17" s="7">
        <v>24242</v>
      </c>
      <c r="G17" s="5">
        <v>21926</v>
      </c>
      <c r="H17" s="7">
        <v>41801</v>
      </c>
      <c r="I17" s="7">
        <v>186090</v>
      </c>
      <c r="J17" s="7">
        <v>63318</v>
      </c>
      <c r="K17" s="7">
        <v>50476</v>
      </c>
      <c r="L17" s="7">
        <v>44276</v>
      </c>
      <c r="M17" s="7">
        <v>153272</v>
      </c>
    </row>
    <row r="18" spans="1:13" ht="36" customHeight="1">
      <c r="A18" s="10" t="s">
        <v>11</v>
      </c>
      <c r="B18" s="9" t="s">
        <v>31</v>
      </c>
      <c r="C18" s="7">
        <v>59.3</v>
      </c>
      <c r="D18" s="7">
        <v>67.2</v>
      </c>
      <c r="E18" s="12">
        <v>65</v>
      </c>
      <c r="F18" s="7">
        <v>61.8</v>
      </c>
      <c r="G18" s="5">
        <v>54.5</v>
      </c>
      <c r="H18" s="7">
        <v>74.5</v>
      </c>
      <c r="I18" s="7">
        <v>88.9</v>
      </c>
      <c r="J18" s="8">
        <v>69</v>
      </c>
      <c r="K18" s="7">
        <v>62.9</v>
      </c>
      <c r="L18" s="7">
        <v>56.4</v>
      </c>
      <c r="M18" s="8">
        <v>79.7</v>
      </c>
    </row>
    <row r="19" spans="1:13" ht="32.25" customHeight="1">
      <c r="A19" s="10" t="s">
        <v>12</v>
      </c>
      <c r="B19" s="9" t="s">
        <v>31</v>
      </c>
      <c r="C19" s="7">
        <v>20.4</v>
      </c>
      <c r="D19" s="7">
        <v>17.1</v>
      </c>
      <c r="E19" s="12">
        <v>27.8</v>
      </c>
      <c r="F19" s="7">
        <v>14.8</v>
      </c>
      <c r="G19" s="5">
        <v>19.8</v>
      </c>
      <c r="H19" s="7">
        <v>12.8</v>
      </c>
      <c r="I19" s="7">
        <v>5.3</v>
      </c>
      <c r="J19" s="7">
        <v>10.3</v>
      </c>
      <c r="K19" s="7">
        <v>15</v>
      </c>
      <c r="L19" s="7">
        <v>10.9</v>
      </c>
      <c r="M19" s="7">
        <v>10.1</v>
      </c>
    </row>
    <row r="20" spans="1:14" ht="24.75" customHeight="1">
      <c r="A20" s="6" t="s">
        <v>18</v>
      </c>
      <c r="B20" s="5" t="s">
        <v>27</v>
      </c>
      <c r="C20" s="7">
        <v>670</v>
      </c>
      <c r="D20" s="7">
        <v>705</v>
      </c>
      <c r="E20" s="7">
        <v>617</v>
      </c>
      <c r="F20" s="13">
        <v>832</v>
      </c>
      <c r="G20" s="22">
        <v>714</v>
      </c>
      <c r="H20" s="13">
        <v>647</v>
      </c>
      <c r="I20" s="23">
        <v>717</v>
      </c>
      <c r="J20" s="23">
        <v>700</v>
      </c>
      <c r="K20" s="23">
        <v>730</v>
      </c>
      <c r="L20" s="23">
        <v>800</v>
      </c>
      <c r="M20" s="23">
        <v>1000</v>
      </c>
      <c r="N20" s="14"/>
    </row>
    <row r="21" spans="1:13" ht="30.75" customHeight="1">
      <c r="A21" s="6" t="s">
        <v>13</v>
      </c>
      <c r="B21" s="17" t="s">
        <v>24</v>
      </c>
      <c r="C21" s="7" t="s">
        <v>3</v>
      </c>
      <c r="D21" s="7" t="s">
        <v>3</v>
      </c>
      <c r="E21" s="7" t="s">
        <v>3</v>
      </c>
      <c r="F21" s="7" t="s">
        <v>30</v>
      </c>
      <c r="G21" s="7" t="s">
        <v>30</v>
      </c>
      <c r="H21" s="7" t="s">
        <v>30</v>
      </c>
      <c r="I21" s="8">
        <v>22.1</v>
      </c>
      <c r="J21" s="8">
        <v>79.8</v>
      </c>
      <c r="K21" s="18">
        <v>95</v>
      </c>
      <c r="L21" s="30">
        <v>127</v>
      </c>
      <c r="M21" s="30">
        <v>503</v>
      </c>
    </row>
    <row r="22" spans="1:13" ht="33" customHeight="1">
      <c r="A22" s="10" t="s">
        <v>14</v>
      </c>
      <c r="B22" s="17" t="s">
        <v>24</v>
      </c>
      <c r="C22" s="9" t="s">
        <v>3</v>
      </c>
      <c r="D22" s="9" t="s">
        <v>3</v>
      </c>
      <c r="E22" s="9" t="s">
        <v>3</v>
      </c>
      <c r="F22" s="18">
        <v>142.6</v>
      </c>
      <c r="G22" s="31">
        <v>920</v>
      </c>
      <c r="H22" s="18">
        <v>1031.9</v>
      </c>
      <c r="I22" s="18">
        <v>1260.7</v>
      </c>
      <c r="J22" s="18">
        <v>1958.8</v>
      </c>
      <c r="K22" s="18">
        <v>2783</v>
      </c>
      <c r="L22" s="18">
        <v>4687</v>
      </c>
      <c r="M22" s="18">
        <v>7315</v>
      </c>
    </row>
    <row r="23" spans="1:13" ht="15" customHeight="1">
      <c r="A23" s="6" t="s">
        <v>15</v>
      </c>
      <c r="B23" s="25" t="s">
        <v>31</v>
      </c>
      <c r="C23" s="8">
        <v>72.7</v>
      </c>
      <c r="D23" s="8">
        <v>75.2</v>
      </c>
      <c r="E23" s="8">
        <v>72.9</v>
      </c>
      <c r="F23" s="8">
        <v>69.8</v>
      </c>
      <c r="G23" s="11">
        <v>77.9</v>
      </c>
      <c r="H23" s="8">
        <v>71.4</v>
      </c>
      <c r="I23" s="8">
        <v>72.8</v>
      </c>
      <c r="J23" s="8">
        <v>63.2</v>
      </c>
      <c r="K23" s="8">
        <v>74.5</v>
      </c>
      <c r="L23" s="8">
        <v>61.5</v>
      </c>
      <c r="M23" s="8">
        <v>80.6</v>
      </c>
    </row>
    <row r="24" spans="1:13" ht="15" customHeight="1">
      <c r="A24" s="36" t="s">
        <v>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32.25" customHeight="1">
      <c r="A25" s="6" t="s">
        <v>22</v>
      </c>
      <c r="B25" s="17" t="s">
        <v>24</v>
      </c>
      <c r="C25" s="24">
        <v>-1149.3</v>
      </c>
      <c r="D25" s="24">
        <v>-4308.5</v>
      </c>
      <c r="E25" s="24">
        <v>-2318</v>
      </c>
      <c r="F25" s="24">
        <v>-166.4</v>
      </c>
      <c r="G25" s="24">
        <v>-2726.1</v>
      </c>
      <c r="H25" s="24">
        <v>-9403.8</v>
      </c>
      <c r="I25" s="32">
        <v>4514</v>
      </c>
      <c r="J25" s="32">
        <v>6509.5</v>
      </c>
      <c r="K25" s="24">
        <v>1142.4</v>
      </c>
      <c r="L25" s="24">
        <v>2565.6</v>
      </c>
      <c r="M25" s="24">
        <v>2150</v>
      </c>
    </row>
    <row r="26" spans="1:13" ht="33" customHeight="1">
      <c r="A26" s="6" t="s">
        <v>19</v>
      </c>
      <c r="B26" s="17" t="s">
        <v>24</v>
      </c>
      <c r="C26" s="15">
        <v>-1490.2</v>
      </c>
      <c r="D26" s="15">
        <v>-3910.936</v>
      </c>
      <c r="E26" s="15">
        <v>-1674.192</v>
      </c>
      <c r="F26" s="15">
        <v>-131.37</v>
      </c>
      <c r="G26" s="15">
        <v>-2633.97</v>
      </c>
      <c r="H26" s="15">
        <v>-10087.3</v>
      </c>
      <c r="I26" s="33">
        <v>3644.6</v>
      </c>
      <c r="J26" s="33">
        <v>5420.6</v>
      </c>
      <c r="K26" s="15">
        <v>601.5</v>
      </c>
      <c r="L26" s="15">
        <v>923.6</v>
      </c>
      <c r="M26" s="15">
        <v>1660</v>
      </c>
    </row>
    <row r="27" spans="1:13" ht="13.5" customHeight="1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ht="18.75" customHeight="1">
      <c r="A28" s="34"/>
    </row>
    <row r="29" ht="12.75">
      <c r="B29" s="26"/>
    </row>
  </sheetData>
  <sheetProtection/>
  <mergeCells count="8">
    <mergeCell ref="G1:M1"/>
    <mergeCell ref="G2:M2"/>
    <mergeCell ref="A3:M3"/>
    <mergeCell ref="A6:A7"/>
    <mergeCell ref="B6:B7"/>
    <mergeCell ref="A4:M4"/>
    <mergeCell ref="K6:M6"/>
    <mergeCell ref="C6:J6"/>
  </mergeCells>
  <printOptions/>
  <pageMargins left="0.55" right="0.3937007874015748" top="0.53" bottom="0.36" header="0.32" footer="0.25"/>
  <pageSetup firstPageNumber="79" useFirstPageNumber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tabSelected="1" view="pageBreakPreview" zoomScale="25" zoomScaleSheetLayoutView="25" zoomScalePageLayoutView="0" workbookViewId="0" topLeftCell="A2">
      <selection activeCell="T2" sqref="T2:W2"/>
    </sheetView>
  </sheetViews>
  <sheetFormatPr defaultColWidth="9.140625" defaultRowHeight="12.75"/>
  <cols>
    <col min="1" max="1" width="19.28125" style="90" customWidth="1"/>
    <col min="2" max="2" width="44.7109375" style="91" customWidth="1"/>
    <col min="3" max="3" width="15.28125" style="90" customWidth="1"/>
    <col min="4" max="4" width="18.28125" style="90" customWidth="1"/>
    <col min="5" max="5" width="13.00390625" style="90" customWidth="1"/>
    <col min="6" max="6" width="14.7109375" style="102" customWidth="1"/>
    <col min="7" max="7" width="11.8515625" style="101" customWidth="1"/>
    <col min="8" max="8" width="12.00390625" style="101" customWidth="1"/>
    <col min="9" max="9" width="10.7109375" style="101" customWidth="1"/>
    <col min="10" max="10" width="12.421875" style="101" customWidth="1"/>
    <col min="11" max="11" width="10.421875" style="101" customWidth="1"/>
    <col min="12" max="12" width="15.57421875" style="102" customWidth="1"/>
    <col min="13" max="13" width="11.57421875" style="101" customWidth="1"/>
    <col min="14" max="14" width="10.7109375" style="101" customWidth="1"/>
    <col min="15" max="15" width="10.140625" style="101" customWidth="1"/>
    <col min="16" max="16" width="12.7109375" style="101" customWidth="1"/>
    <col min="17" max="17" width="9.8515625" style="101" customWidth="1"/>
    <col min="18" max="18" width="10.7109375" style="102" customWidth="1"/>
    <col min="19" max="19" width="10.7109375" style="101" customWidth="1"/>
    <col min="20" max="20" width="10.57421875" style="101" customWidth="1"/>
    <col min="21" max="21" width="9.8515625" style="101" customWidth="1"/>
    <col min="22" max="22" width="9.57421875" style="101" customWidth="1"/>
    <col min="23" max="23" width="10.421875" style="101" customWidth="1"/>
    <col min="24" max="24" width="12.8515625" style="42" customWidth="1"/>
    <col min="25" max="16384" width="9.140625" style="42" customWidth="1"/>
  </cols>
  <sheetData>
    <row r="1" spans="1:23" ht="15" customHeight="1">
      <c r="A1" s="38"/>
      <c r="B1" s="39"/>
      <c r="C1" s="38"/>
      <c r="D1" s="38"/>
      <c r="E1" s="38"/>
      <c r="F1" s="40"/>
      <c r="G1" s="41"/>
      <c r="H1" s="41"/>
      <c r="I1" s="41"/>
      <c r="J1" s="41"/>
      <c r="K1" s="41"/>
      <c r="L1" s="40"/>
      <c r="M1" s="41"/>
      <c r="N1" s="41"/>
      <c r="O1" s="41"/>
      <c r="P1" s="41"/>
      <c r="Q1" s="41"/>
      <c r="R1" s="40"/>
      <c r="S1" s="41"/>
      <c r="T1" s="115" t="s">
        <v>35</v>
      </c>
      <c r="U1" s="116"/>
      <c r="V1" s="116"/>
      <c r="W1" s="116"/>
    </row>
    <row r="2" spans="1:23" ht="99" customHeight="1">
      <c r="A2" s="38"/>
      <c r="B2" s="39"/>
      <c r="C2" s="38"/>
      <c r="D2" s="38"/>
      <c r="E2" s="38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117" t="s">
        <v>133</v>
      </c>
      <c r="U2" s="117"/>
      <c r="V2" s="117"/>
      <c r="W2" s="117"/>
    </row>
    <row r="3" spans="1:23" ht="36" customHeight="1">
      <c r="A3" s="38"/>
      <c r="B3" s="39"/>
      <c r="C3" s="38"/>
      <c r="D3" s="38"/>
      <c r="E3" s="38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118"/>
      <c r="U3" s="118"/>
      <c r="V3" s="118"/>
      <c r="W3" s="118"/>
    </row>
    <row r="4" spans="1:23" ht="18.75">
      <c r="A4" s="121" t="s">
        <v>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ht="18.75">
      <c r="A5" s="120" t="s">
        <v>37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spans="1:23" ht="18.75">
      <c r="A6" s="38"/>
      <c r="B6" s="44"/>
      <c r="C6" s="45"/>
      <c r="D6" s="45"/>
      <c r="E6" s="45"/>
      <c r="F6" s="40"/>
      <c r="G6" s="41"/>
      <c r="H6" s="41"/>
      <c r="I6" s="41"/>
      <c r="J6" s="41"/>
      <c r="K6" s="41"/>
      <c r="L6" s="40"/>
      <c r="M6" s="41"/>
      <c r="N6" s="41"/>
      <c r="O6" s="41"/>
      <c r="P6" s="41"/>
      <c r="Q6" s="41"/>
      <c r="R6" s="40"/>
      <c r="S6" s="41"/>
      <c r="T6" s="41"/>
      <c r="U6" s="41"/>
      <c r="V6" s="119" t="s">
        <v>38</v>
      </c>
      <c r="W6" s="119"/>
    </row>
    <row r="7" spans="1:23" ht="63" customHeight="1">
      <c r="A7" s="126" t="s">
        <v>39</v>
      </c>
      <c r="B7" s="126" t="s">
        <v>40</v>
      </c>
      <c r="C7" s="125" t="s">
        <v>41</v>
      </c>
      <c r="D7" s="125" t="s">
        <v>42</v>
      </c>
      <c r="E7" s="126" t="s">
        <v>43</v>
      </c>
      <c r="F7" s="123" t="s">
        <v>44</v>
      </c>
      <c r="G7" s="125" t="s">
        <v>45</v>
      </c>
      <c r="H7" s="125"/>
      <c r="I7" s="125"/>
      <c r="J7" s="125"/>
      <c r="K7" s="125"/>
      <c r="L7" s="123" t="s">
        <v>46</v>
      </c>
      <c r="M7" s="125" t="s">
        <v>45</v>
      </c>
      <c r="N7" s="125"/>
      <c r="O7" s="125"/>
      <c r="P7" s="125"/>
      <c r="Q7" s="125"/>
      <c r="R7" s="123" t="s">
        <v>47</v>
      </c>
      <c r="S7" s="125" t="s">
        <v>45</v>
      </c>
      <c r="T7" s="125"/>
      <c r="U7" s="125"/>
      <c r="V7" s="125"/>
      <c r="W7" s="125"/>
    </row>
    <row r="8" spans="1:23" ht="110.25" customHeight="1">
      <c r="A8" s="126"/>
      <c r="B8" s="126"/>
      <c r="C8" s="125"/>
      <c r="D8" s="125"/>
      <c r="E8" s="126"/>
      <c r="F8" s="123"/>
      <c r="G8" s="46" t="s">
        <v>48</v>
      </c>
      <c r="H8" s="47" t="s">
        <v>49</v>
      </c>
      <c r="I8" s="46" t="s">
        <v>50</v>
      </c>
      <c r="J8" s="47" t="s">
        <v>51</v>
      </c>
      <c r="K8" s="47" t="s">
        <v>52</v>
      </c>
      <c r="L8" s="123"/>
      <c r="M8" s="46" t="s">
        <v>48</v>
      </c>
      <c r="N8" s="47" t="s">
        <v>53</v>
      </c>
      <c r="O8" s="46" t="s">
        <v>50</v>
      </c>
      <c r="P8" s="47" t="s">
        <v>54</v>
      </c>
      <c r="Q8" s="47" t="s">
        <v>52</v>
      </c>
      <c r="R8" s="123"/>
      <c r="S8" s="46" t="s">
        <v>48</v>
      </c>
      <c r="T8" s="47" t="s">
        <v>53</v>
      </c>
      <c r="U8" s="46" t="s">
        <v>50</v>
      </c>
      <c r="V8" s="47" t="s">
        <v>54</v>
      </c>
      <c r="W8" s="47" t="s">
        <v>52</v>
      </c>
    </row>
    <row r="9" spans="1:23" ht="30" customHeight="1">
      <c r="A9" s="124" t="s">
        <v>55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3" ht="46.5" customHeight="1">
      <c r="A10" s="131" t="s">
        <v>56</v>
      </c>
      <c r="B10" s="131"/>
      <c r="C10" s="131"/>
      <c r="D10" s="131"/>
      <c r="E10" s="48">
        <f aca="true" t="shared" si="0" ref="E10:W10">SUM(E11:E21)</f>
        <v>21425.920000000002</v>
      </c>
      <c r="F10" s="48">
        <f t="shared" si="0"/>
        <v>4091.6299999999997</v>
      </c>
      <c r="G10" s="48">
        <f t="shared" si="0"/>
        <v>3345.05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746.58</v>
      </c>
      <c r="L10" s="48">
        <f t="shared" si="0"/>
        <v>15329.089999999998</v>
      </c>
      <c r="M10" s="48">
        <f t="shared" si="0"/>
        <v>11222.64</v>
      </c>
      <c r="N10" s="48">
        <f t="shared" si="0"/>
        <v>0</v>
      </c>
      <c r="O10" s="48">
        <f t="shared" si="0"/>
        <v>0</v>
      </c>
      <c r="P10" s="48">
        <f t="shared" si="0"/>
        <v>0</v>
      </c>
      <c r="Q10" s="48">
        <f t="shared" si="0"/>
        <v>4106.45</v>
      </c>
      <c r="R10" s="48">
        <f t="shared" si="0"/>
        <v>2005.2</v>
      </c>
      <c r="S10" s="48">
        <f t="shared" si="0"/>
        <v>1707.6</v>
      </c>
      <c r="T10" s="48">
        <f t="shared" si="0"/>
        <v>0</v>
      </c>
      <c r="U10" s="48">
        <f t="shared" si="0"/>
        <v>0</v>
      </c>
      <c r="V10" s="48">
        <f t="shared" si="0"/>
        <v>0</v>
      </c>
      <c r="W10" s="48">
        <f t="shared" si="0"/>
        <v>297.6</v>
      </c>
    </row>
    <row r="11" spans="1:23" s="51" customFormat="1" ht="95.25" customHeight="1">
      <c r="A11" s="135" t="s">
        <v>57</v>
      </c>
      <c r="B11" s="49" t="s">
        <v>58</v>
      </c>
      <c r="C11" s="47" t="s">
        <v>59</v>
      </c>
      <c r="D11" s="47" t="s">
        <v>60</v>
      </c>
      <c r="E11" s="50">
        <v>7941.4</v>
      </c>
      <c r="F11" s="50">
        <v>1193</v>
      </c>
      <c r="G11" s="50">
        <v>973</v>
      </c>
      <c r="H11" s="50">
        <v>0</v>
      </c>
      <c r="I11" s="50">
        <v>0</v>
      </c>
      <c r="J11" s="50">
        <v>0</v>
      </c>
      <c r="K11" s="50">
        <v>220</v>
      </c>
      <c r="L11" s="50">
        <v>6748.4</v>
      </c>
      <c r="M11" s="50">
        <v>6175.2</v>
      </c>
      <c r="N11" s="50">
        <v>0</v>
      </c>
      <c r="O11" s="50">
        <v>0</v>
      </c>
      <c r="P11" s="50">
        <v>0</v>
      </c>
      <c r="Q11" s="50">
        <v>573.2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</row>
    <row r="12" spans="1:23" s="51" customFormat="1" ht="60" customHeight="1">
      <c r="A12" s="129"/>
      <c r="B12" s="52" t="s">
        <v>61</v>
      </c>
      <c r="C12" s="47" t="s">
        <v>59</v>
      </c>
      <c r="D12" s="47" t="s">
        <v>60</v>
      </c>
      <c r="E12" s="50">
        <v>651.2</v>
      </c>
      <c r="F12" s="50">
        <v>45.2</v>
      </c>
      <c r="G12" s="50">
        <v>0</v>
      </c>
      <c r="H12" s="50">
        <v>0</v>
      </c>
      <c r="I12" s="50">
        <v>0</v>
      </c>
      <c r="J12" s="50">
        <v>0</v>
      </c>
      <c r="K12" s="50">
        <v>45.2</v>
      </c>
      <c r="L12" s="50">
        <v>606</v>
      </c>
      <c r="M12" s="50">
        <v>380</v>
      </c>
      <c r="N12" s="50">
        <v>0</v>
      </c>
      <c r="O12" s="50">
        <v>0</v>
      </c>
      <c r="P12" s="50">
        <v>0</v>
      </c>
      <c r="Q12" s="50">
        <v>226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</row>
    <row r="13" spans="1:23" s="51" customFormat="1" ht="68.25" customHeight="1">
      <c r="A13" s="129"/>
      <c r="B13" s="104" t="s">
        <v>62</v>
      </c>
      <c r="C13" s="47" t="s">
        <v>63</v>
      </c>
      <c r="D13" s="47" t="s">
        <v>64</v>
      </c>
      <c r="E13" s="50">
        <v>774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194</v>
      </c>
      <c r="M13" s="50">
        <v>140</v>
      </c>
      <c r="N13" s="50">
        <v>0</v>
      </c>
      <c r="O13" s="50">
        <v>0</v>
      </c>
      <c r="P13" s="50">
        <v>0</v>
      </c>
      <c r="Q13" s="50">
        <v>54</v>
      </c>
      <c r="R13" s="50">
        <v>580</v>
      </c>
      <c r="S13" s="50">
        <v>536</v>
      </c>
      <c r="T13" s="50">
        <v>0</v>
      </c>
      <c r="U13" s="50">
        <v>0</v>
      </c>
      <c r="V13" s="50">
        <v>0</v>
      </c>
      <c r="W13" s="50">
        <v>44</v>
      </c>
    </row>
    <row r="14" spans="1:23" s="51" customFormat="1" ht="77.25" customHeight="1">
      <c r="A14" s="129"/>
      <c r="B14" s="49" t="s">
        <v>65</v>
      </c>
      <c r="C14" s="47" t="s">
        <v>66</v>
      </c>
      <c r="D14" s="47" t="s">
        <v>60</v>
      </c>
      <c r="E14" s="50">
        <v>165.23</v>
      </c>
      <c r="F14" s="50">
        <v>110.73</v>
      </c>
      <c r="G14" s="50">
        <v>110.35</v>
      </c>
      <c r="H14" s="50">
        <v>0</v>
      </c>
      <c r="I14" s="50">
        <v>0</v>
      </c>
      <c r="J14" s="50">
        <v>0</v>
      </c>
      <c r="K14" s="50">
        <v>0.38</v>
      </c>
      <c r="L14" s="50">
        <v>54.5</v>
      </c>
      <c r="M14" s="50">
        <v>51</v>
      </c>
      <c r="N14" s="50">
        <v>0</v>
      </c>
      <c r="O14" s="50">
        <v>0</v>
      </c>
      <c r="P14" s="50">
        <v>0</v>
      </c>
      <c r="Q14" s="50">
        <v>3.5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</row>
    <row r="15" spans="1:23" s="51" customFormat="1" ht="72" customHeight="1">
      <c r="A15" s="129"/>
      <c r="B15" s="104" t="s">
        <v>67</v>
      </c>
      <c r="C15" s="47" t="s">
        <v>59</v>
      </c>
      <c r="D15" s="47" t="s">
        <v>60</v>
      </c>
      <c r="E15" s="50">
        <v>146.2</v>
      </c>
      <c r="F15" s="50">
        <v>28</v>
      </c>
      <c r="G15" s="50">
        <v>17.2</v>
      </c>
      <c r="H15" s="50">
        <v>0</v>
      </c>
      <c r="I15" s="50">
        <v>0</v>
      </c>
      <c r="J15" s="50">
        <v>0</v>
      </c>
      <c r="K15" s="50">
        <v>10.8</v>
      </c>
      <c r="L15" s="50">
        <v>118.2</v>
      </c>
      <c r="M15" s="50">
        <v>73.4</v>
      </c>
      <c r="N15" s="50">
        <v>0</v>
      </c>
      <c r="O15" s="50">
        <v>0</v>
      </c>
      <c r="P15" s="50">
        <v>0</v>
      </c>
      <c r="Q15" s="50">
        <v>44.8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</row>
    <row r="16" spans="1:23" s="51" customFormat="1" ht="72" customHeight="1">
      <c r="A16" s="129"/>
      <c r="B16" s="104" t="s">
        <v>68</v>
      </c>
      <c r="C16" s="47" t="s">
        <v>59</v>
      </c>
      <c r="D16" s="47" t="s">
        <v>64</v>
      </c>
      <c r="E16" s="50">
        <v>2279.1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2129.6</v>
      </c>
      <c r="M16" s="50">
        <v>1550.6</v>
      </c>
      <c r="N16" s="50">
        <v>0</v>
      </c>
      <c r="O16" s="50">
        <v>0</v>
      </c>
      <c r="P16" s="50">
        <v>0</v>
      </c>
      <c r="Q16" s="50">
        <v>579</v>
      </c>
      <c r="R16" s="50">
        <v>149.5</v>
      </c>
      <c r="S16" s="50">
        <v>0</v>
      </c>
      <c r="T16" s="50">
        <v>0</v>
      </c>
      <c r="U16" s="50">
        <v>0</v>
      </c>
      <c r="V16" s="50">
        <v>0</v>
      </c>
      <c r="W16" s="50">
        <v>149.5</v>
      </c>
    </row>
    <row r="17" spans="1:23" s="51" customFormat="1" ht="74.25" customHeight="1">
      <c r="A17" s="129"/>
      <c r="B17" s="49" t="s">
        <v>69</v>
      </c>
      <c r="C17" s="47" t="s">
        <v>70</v>
      </c>
      <c r="D17" s="47" t="s">
        <v>64</v>
      </c>
      <c r="E17" s="50">
        <v>1901.55</v>
      </c>
      <c r="F17" s="50">
        <v>229</v>
      </c>
      <c r="G17" s="50">
        <v>172.5</v>
      </c>
      <c r="H17" s="50">
        <v>0</v>
      </c>
      <c r="I17" s="50">
        <v>0</v>
      </c>
      <c r="J17" s="50">
        <v>0</v>
      </c>
      <c r="K17" s="50">
        <v>56.5</v>
      </c>
      <c r="L17" s="50">
        <v>937.55</v>
      </c>
      <c r="M17" s="50">
        <v>739.94</v>
      </c>
      <c r="N17" s="50">
        <v>0</v>
      </c>
      <c r="O17" s="50">
        <v>0</v>
      </c>
      <c r="P17" s="50">
        <v>0</v>
      </c>
      <c r="Q17" s="50">
        <v>197.61</v>
      </c>
      <c r="R17" s="50">
        <v>735</v>
      </c>
      <c r="S17" s="50">
        <v>735</v>
      </c>
      <c r="T17" s="50">
        <v>0</v>
      </c>
      <c r="U17" s="50">
        <v>0</v>
      </c>
      <c r="V17" s="50">
        <v>0</v>
      </c>
      <c r="W17" s="50">
        <v>0</v>
      </c>
    </row>
    <row r="18" spans="1:23" s="51" customFormat="1" ht="118.5" customHeight="1">
      <c r="A18" s="130"/>
      <c r="B18" s="49" t="s">
        <v>71</v>
      </c>
      <c r="C18" s="47" t="s">
        <v>72</v>
      </c>
      <c r="D18" s="47" t="s">
        <v>60</v>
      </c>
      <c r="E18" s="50">
        <v>5489</v>
      </c>
      <c r="F18" s="50">
        <v>2466.6</v>
      </c>
      <c r="G18" s="50">
        <v>2072</v>
      </c>
      <c r="H18" s="50">
        <v>0</v>
      </c>
      <c r="I18" s="50">
        <v>0</v>
      </c>
      <c r="J18" s="50">
        <v>0</v>
      </c>
      <c r="K18" s="50">
        <v>394.6</v>
      </c>
      <c r="L18" s="50">
        <v>3022.4</v>
      </c>
      <c r="M18" s="50">
        <v>1493</v>
      </c>
      <c r="N18" s="50">
        <v>0</v>
      </c>
      <c r="O18" s="50">
        <v>0</v>
      </c>
      <c r="P18" s="50">
        <v>0</v>
      </c>
      <c r="Q18" s="50">
        <v>1529.4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</row>
    <row r="19" spans="1:23" s="51" customFormat="1" ht="88.5" customHeight="1">
      <c r="A19" s="135" t="s">
        <v>57</v>
      </c>
      <c r="B19" s="49" t="s">
        <v>73</v>
      </c>
      <c r="C19" s="47" t="s">
        <v>66</v>
      </c>
      <c r="D19" s="47" t="s">
        <v>64</v>
      </c>
      <c r="E19" s="50">
        <v>38</v>
      </c>
      <c r="F19" s="50">
        <v>4.6</v>
      </c>
      <c r="G19" s="50">
        <v>0</v>
      </c>
      <c r="H19" s="50">
        <v>0</v>
      </c>
      <c r="I19" s="50">
        <v>0</v>
      </c>
      <c r="J19" s="50">
        <v>0</v>
      </c>
      <c r="K19" s="50">
        <v>4.6</v>
      </c>
      <c r="L19" s="50">
        <v>20</v>
      </c>
      <c r="M19" s="50">
        <v>0</v>
      </c>
      <c r="N19" s="50">
        <v>0</v>
      </c>
      <c r="O19" s="50">
        <v>0</v>
      </c>
      <c r="P19" s="50">
        <v>0</v>
      </c>
      <c r="Q19" s="50">
        <v>20</v>
      </c>
      <c r="R19" s="50">
        <v>13.4</v>
      </c>
      <c r="S19" s="50">
        <v>0</v>
      </c>
      <c r="T19" s="50">
        <v>0</v>
      </c>
      <c r="U19" s="50">
        <v>0</v>
      </c>
      <c r="V19" s="50">
        <v>0</v>
      </c>
      <c r="W19" s="50">
        <v>13.4</v>
      </c>
    </row>
    <row r="20" spans="1:23" s="51" customFormat="1" ht="77.25" customHeight="1">
      <c r="A20" s="129"/>
      <c r="B20" s="49" t="s">
        <v>74</v>
      </c>
      <c r="C20" s="46" t="s">
        <v>75</v>
      </c>
      <c r="D20" s="47" t="s">
        <v>64</v>
      </c>
      <c r="E20" s="50">
        <v>20.84</v>
      </c>
      <c r="F20" s="50">
        <v>8.6</v>
      </c>
      <c r="G20" s="50">
        <v>0</v>
      </c>
      <c r="H20" s="50">
        <v>0</v>
      </c>
      <c r="I20" s="50">
        <v>0</v>
      </c>
      <c r="J20" s="50">
        <v>0</v>
      </c>
      <c r="K20" s="50">
        <v>8.6</v>
      </c>
      <c r="L20" s="50">
        <v>12.24</v>
      </c>
      <c r="M20" s="50">
        <v>0</v>
      </c>
      <c r="N20" s="50">
        <v>0</v>
      </c>
      <c r="O20" s="50">
        <v>0</v>
      </c>
      <c r="P20" s="50">
        <v>0</v>
      </c>
      <c r="Q20" s="50">
        <v>12.24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</row>
    <row r="21" spans="1:23" s="51" customFormat="1" ht="89.25" customHeight="1">
      <c r="A21" s="129"/>
      <c r="B21" s="52" t="s">
        <v>76</v>
      </c>
      <c r="C21" s="47" t="s">
        <v>59</v>
      </c>
      <c r="D21" s="47" t="s">
        <v>64</v>
      </c>
      <c r="E21" s="50">
        <v>2019.4</v>
      </c>
      <c r="F21" s="50">
        <v>5.9</v>
      </c>
      <c r="G21" s="50">
        <v>0</v>
      </c>
      <c r="H21" s="50">
        <v>0</v>
      </c>
      <c r="I21" s="50">
        <v>0</v>
      </c>
      <c r="J21" s="50">
        <v>0</v>
      </c>
      <c r="K21" s="50">
        <v>5.9</v>
      </c>
      <c r="L21" s="50">
        <v>1486.2</v>
      </c>
      <c r="M21" s="50">
        <v>619.5</v>
      </c>
      <c r="N21" s="50">
        <v>0</v>
      </c>
      <c r="O21" s="50">
        <v>0</v>
      </c>
      <c r="P21" s="50">
        <v>0</v>
      </c>
      <c r="Q21" s="50">
        <v>866.7</v>
      </c>
      <c r="R21" s="50">
        <v>527.3</v>
      </c>
      <c r="S21" s="50">
        <v>436.6</v>
      </c>
      <c r="T21" s="50">
        <v>0</v>
      </c>
      <c r="U21" s="50">
        <v>0</v>
      </c>
      <c r="V21" s="50">
        <v>0</v>
      </c>
      <c r="W21" s="50">
        <v>90.7</v>
      </c>
    </row>
    <row r="22" spans="1:23" s="55" customFormat="1" ht="30.75" customHeight="1">
      <c r="A22" s="127" t="s">
        <v>77</v>
      </c>
      <c r="B22" s="127"/>
      <c r="C22" s="127"/>
      <c r="D22" s="127"/>
      <c r="E22" s="54">
        <f aca="true" t="shared" si="1" ref="E22:W22">E23</f>
        <v>76.57</v>
      </c>
      <c r="F22" s="54">
        <f t="shared" si="1"/>
        <v>50.37</v>
      </c>
      <c r="G22" s="54">
        <f t="shared" si="1"/>
        <v>34.88</v>
      </c>
      <c r="H22" s="54">
        <f t="shared" si="1"/>
        <v>9.19</v>
      </c>
      <c r="I22" s="54">
        <f t="shared" si="1"/>
        <v>6.05</v>
      </c>
      <c r="J22" s="54">
        <f t="shared" si="1"/>
        <v>0</v>
      </c>
      <c r="K22" s="54">
        <f t="shared" si="1"/>
        <v>0.25</v>
      </c>
      <c r="L22" s="54">
        <f t="shared" si="1"/>
        <v>19.35</v>
      </c>
      <c r="M22" s="54">
        <f t="shared" si="1"/>
        <v>4.68</v>
      </c>
      <c r="N22" s="54">
        <f t="shared" si="1"/>
        <v>8.78</v>
      </c>
      <c r="O22" s="54">
        <f t="shared" si="1"/>
        <v>5.85</v>
      </c>
      <c r="P22" s="54">
        <f t="shared" si="1"/>
        <v>0</v>
      </c>
      <c r="Q22" s="54">
        <f t="shared" si="1"/>
        <v>0.04</v>
      </c>
      <c r="R22" s="54">
        <f t="shared" si="1"/>
        <v>6.85</v>
      </c>
      <c r="S22" s="54">
        <f t="shared" si="1"/>
        <v>2.74</v>
      </c>
      <c r="T22" s="54">
        <f t="shared" si="1"/>
        <v>1.35</v>
      </c>
      <c r="U22" s="54">
        <f t="shared" si="1"/>
        <v>2.72</v>
      </c>
      <c r="V22" s="54">
        <f t="shared" si="1"/>
        <v>0</v>
      </c>
      <c r="W22" s="54">
        <f t="shared" si="1"/>
        <v>0.044</v>
      </c>
    </row>
    <row r="23" spans="1:23" s="55" customFormat="1" ht="26.25" customHeight="1">
      <c r="A23" s="134" t="s">
        <v>78</v>
      </c>
      <c r="B23" s="134"/>
      <c r="C23" s="134"/>
      <c r="D23" s="134"/>
      <c r="E23" s="56">
        <v>76.57</v>
      </c>
      <c r="F23" s="56">
        <v>50.37</v>
      </c>
      <c r="G23" s="56">
        <v>34.88</v>
      </c>
      <c r="H23" s="56">
        <v>9.19</v>
      </c>
      <c r="I23" s="56">
        <v>6.05</v>
      </c>
      <c r="J23" s="50">
        <v>0</v>
      </c>
      <c r="K23" s="56">
        <v>0.25</v>
      </c>
      <c r="L23" s="56">
        <v>19.35</v>
      </c>
      <c r="M23" s="56">
        <v>4.68</v>
      </c>
      <c r="N23" s="56">
        <v>8.78</v>
      </c>
      <c r="O23" s="56">
        <v>5.85</v>
      </c>
      <c r="P23" s="50">
        <f>P24</f>
        <v>0</v>
      </c>
      <c r="Q23" s="56">
        <v>0.04</v>
      </c>
      <c r="R23" s="56">
        <v>6.85</v>
      </c>
      <c r="S23" s="56">
        <v>2.74</v>
      </c>
      <c r="T23" s="56">
        <v>1.35</v>
      </c>
      <c r="U23" s="56">
        <v>2.72</v>
      </c>
      <c r="V23" s="50">
        <v>0</v>
      </c>
      <c r="W23" s="50">
        <v>0.044</v>
      </c>
    </row>
    <row r="24" spans="1:23" s="51" customFormat="1" ht="151.5" customHeight="1">
      <c r="A24" s="57" t="s">
        <v>79</v>
      </c>
      <c r="B24" s="52" t="s">
        <v>122</v>
      </c>
      <c r="C24" s="47" t="s">
        <v>80</v>
      </c>
      <c r="D24" s="47" t="s">
        <v>64</v>
      </c>
      <c r="E24" s="56">
        <v>76.57</v>
      </c>
      <c r="F24" s="56">
        <v>50.37</v>
      </c>
      <c r="G24" s="56">
        <v>34.88</v>
      </c>
      <c r="H24" s="56">
        <v>9.19</v>
      </c>
      <c r="I24" s="56">
        <v>6.05</v>
      </c>
      <c r="J24" s="50">
        <v>0</v>
      </c>
      <c r="K24" s="56">
        <v>0.25</v>
      </c>
      <c r="L24" s="56">
        <v>19.35</v>
      </c>
      <c r="M24" s="56">
        <v>4.68</v>
      </c>
      <c r="N24" s="56">
        <v>8.78</v>
      </c>
      <c r="O24" s="56">
        <v>5.85</v>
      </c>
      <c r="P24" s="50">
        <f>P25</f>
        <v>0</v>
      </c>
      <c r="Q24" s="56">
        <v>0.04</v>
      </c>
      <c r="R24" s="56">
        <v>6.85</v>
      </c>
      <c r="S24" s="56">
        <v>2.74</v>
      </c>
      <c r="T24" s="56">
        <v>1.35</v>
      </c>
      <c r="U24" s="56">
        <v>2.72</v>
      </c>
      <c r="V24" s="50">
        <v>0</v>
      </c>
      <c r="W24" s="50">
        <v>0.044</v>
      </c>
    </row>
    <row r="25" spans="1:23" s="51" customFormat="1" ht="35.25" customHeight="1">
      <c r="A25" s="127" t="s">
        <v>81</v>
      </c>
      <c r="B25" s="127"/>
      <c r="C25" s="127"/>
      <c r="D25" s="127"/>
      <c r="E25" s="48">
        <v>4.07</v>
      </c>
      <c r="F25" s="48">
        <v>4.07</v>
      </c>
      <c r="G25" s="48">
        <v>3.87</v>
      </c>
      <c r="H25" s="48">
        <v>0.2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</row>
    <row r="26" spans="1:23" ht="51" customHeight="1">
      <c r="A26" s="136" t="s">
        <v>82</v>
      </c>
      <c r="B26" s="136"/>
      <c r="C26" s="136"/>
      <c r="D26" s="136"/>
      <c r="E26" s="50">
        <v>4.07</v>
      </c>
      <c r="F26" s="50">
        <v>4.07</v>
      </c>
      <c r="G26" s="50">
        <v>3.87</v>
      </c>
      <c r="H26" s="50">
        <v>0.2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</row>
    <row r="27" spans="1:23" s="51" customFormat="1" ht="71.25" customHeight="1">
      <c r="A27" s="128" t="s">
        <v>83</v>
      </c>
      <c r="B27" s="49" t="s">
        <v>84</v>
      </c>
      <c r="C27" s="47" t="s">
        <v>80</v>
      </c>
      <c r="D27" s="47" t="s">
        <v>85</v>
      </c>
      <c r="E27" s="50">
        <v>0.41</v>
      </c>
      <c r="F27" s="50">
        <v>0.41</v>
      </c>
      <c r="G27" s="50">
        <v>0.39</v>
      </c>
      <c r="H27" s="50">
        <v>0.02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</row>
    <row r="28" spans="1:23" s="51" customFormat="1" ht="51.75" customHeight="1">
      <c r="A28" s="129"/>
      <c r="B28" s="58" t="s">
        <v>86</v>
      </c>
      <c r="C28" s="47" t="s">
        <v>80</v>
      </c>
      <c r="D28" s="47" t="s">
        <v>85</v>
      </c>
      <c r="E28" s="50">
        <v>1.4</v>
      </c>
      <c r="F28" s="50">
        <v>1.4</v>
      </c>
      <c r="G28" s="50">
        <v>1.33</v>
      </c>
      <c r="H28" s="50">
        <v>0.07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</row>
    <row r="29" spans="1:23" s="51" customFormat="1" ht="40.5" customHeight="1">
      <c r="A29" s="129"/>
      <c r="B29" s="49" t="s">
        <v>87</v>
      </c>
      <c r="C29" s="47" t="s">
        <v>80</v>
      </c>
      <c r="D29" s="47" t="s">
        <v>85</v>
      </c>
      <c r="E29" s="50">
        <v>0.09</v>
      </c>
      <c r="F29" s="50">
        <v>0.09</v>
      </c>
      <c r="G29" s="50">
        <v>0.09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</row>
    <row r="30" spans="1:23" s="51" customFormat="1" ht="113.25" customHeight="1">
      <c r="A30" s="130"/>
      <c r="B30" s="49" t="s">
        <v>88</v>
      </c>
      <c r="C30" s="47" t="s">
        <v>80</v>
      </c>
      <c r="D30" s="47" t="s">
        <v>85</v>
      </c>
      <c r="E30" s="50">
        <v>2.17</v>
      </c>
      <c r="F30" s="50">
        <v>2.17</v>
      </c>
      <c r="G30" s="50">
        <v>2.06</v>
      </c>
      <c r="H30" s="50">
        <v>0.11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</row>
    <row r="31" spans="1:23" s="51" customFormat="1" ht="38.25" customHeight="1">
      <c r="A31" s="127" t="s">
        <v>89</v>
      </c>
      <c r="B31" s="127"/>
      <c r="C31" s="127"/>
      <c r="D31" s="127"/>
      <c r="E31" s="54">
        <v>989.69</v>
      </c>
      <c r="F31" s="54">
        <v>989.69</v>
      </c>
      <c r="G31" s="48">
        <v>972.7</v>
      </c>
      <c r="H31" s="48">
        <v>0</v>
      </c>
      <c r="I31" s="48">
        <v>16.99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</row>
    <row r="32" spans="1:24" s="51" customFormat="1" ht="75.75" customHeight="1">
      <c r="A32" s="128" t="s">
        <v>90</v>
      </c>
      <c r="B32" s="59" t="s">
        <v>91</v>
      </c>
      <c r="C32" s="47" t="s">
        <v>92</v>
      </c>
      <c r="D32" s="47" t="s">
        <v>93</v>
      </c>
      <c r="E32" s="50">
        <v>989.69</v>
      </c>
      <c r="F32" s="50">
        <v>989.69</v>
      </c>
      <c r="G32" s="50">
        <v>972.7</v>
      </c>
      <c r="H32" s="50">
        <v>0</v>
      </c>
      <c r="I32" s="56">
        <v>16.99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60"/>
    </row>
    <row r="33" spans="1:24" s="51" customFormat="1" ht="65.25" customHeight="1">
      <c r="A33" s="129"/>
      <c r="B33" s="49" t="s">
        <v>94</v>
      </c>
      <c r="C33" s="47" t="s">
        <v>92</v>
      </c>
      <c r="D33" s="47" t="s">
        <v>93</v>
      </c>
      <c r="E33" s="50">
        <v>274.756</v>
      </c>
      <c r="F33" s="50">
        <v>274.756</v>
      </c>
      <c r="G33" s="50">
        <v>274.756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60"/>
    </row>
    <row r="34" spans="1:24" s="51" customFormat="1" ht="23.25" customHeight="1">
      <c r="A34" s="130"/>
      <c r="B34" s="49" t="s">
        <v>95</v>
      </c>
      <c r="C34" s="47" t="s">
        <v>92</v>
      </c>
      <c r="D34" s="47" t="s">
        <v>93</v>
      </c>
      <c r="E34" s="50">
        <v>697.944</v>
      </c>
      <c r="F34" s="50">
        <v>697.944</v>
      </c>
      <c r="G34" s="50">
        <v>697.944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60"/>
    </row>
    <row r="35" spans="1:23" s="61" customFormat="1" ht="21" customHeight="1">
      <c r="A35" s="127" t="s">
        <v>96</v>
      </c>
      <c r="B35" s="127"/>
      <c r="C35" s="127"/>
      <c r="D35" s="127"/>
      <c r="E35" s="54">
        <f aca="true" t="shared" si="2" ref="E35:L36">E36</f>
        <v>2152.22</v>
      </c>
      <c r="F35" s="54">
        <f t="shared" si="2"/>
        <v>18.42</v>
      </c>
      <c r="G35" s="54">
        <f t="shared" si="2"/>
        <v>0</v>
      </c>
      <c r="H35" s="54">
        <f t="shared" si="2"/>
        <v>0</v>
      </c>
      <c r="I35" s="54">
        <f t="shared" si="2"/>
        <v>18.42</v>
      </c>
      <c r="J35" s="54">
        <f t="shared" si="2"/>
        <v>0</v>
      </c>
      <c r="K35" s="54">
        <f t="shared" si="2"/>
        <v>0</v>
      </c>
      <c r="L35" s="54">
        <f t="shared" si="2"/>
        <v>1451.2</v>
      </c>
      <c r="M35" s="54">
        <v>1362</v>
      </c>
      <c r="N35" s="54">
        <v>0</v>
      </c>
      <c r="O35" s="54">
        <f aca="true" t="shared" si="3" ref="O35:W36">O36</f>
        <v>89.2</v>
      </c>
      <c r="P35" s="54">
        <f t="shared" si="3"/>
        <v>0</v>
      </c>
      <c r="Q35" s="54">
        <f t="shared" si="3"/>
        <v>0</v>
      </c>
      <c r="R35" s="54">
        <f t="shared" si="3"/>
        <v>682.6</v>
      </c>
      <c r="S35" s="54">
        <f t="shared" si="3"/>
        <v>682.6</v>
      </c>
      <c r="T35" s="54">
        <f t="shared" si="3"/>
        <v>0</v>
      </c>
      <c r="U35" s="54">
        <f t="shared" si="3"/>
        <v>0</v>
      </c>
      <c r="V35" s="54">
        <f t="shared" si="3"/>
        <v>0</v>
      </c>
      <c r="W35" s="54">
        <f t="shared" si="3"/>
        <v>0</v>
      </c>
    </row>
    <row r="36" spans="1:23" s="61" customFormat="1" ht="35.25" customHeight="1">
      <c r="A36" s="127" t="s">
        <v>97</v>
      </c>
      <c r="B36" s="127"/>
      <c r="C36" s="127"/>
      <c r="D36" s="127"/>
      <c r="E36" s="54">
        <f t="shared" si="2"/>
        <v>2152.22</v>
      </c>
      <c r="F36" s="54">
        <f t="shared" si="2"/>
        <v>18.42</v>
      </c>
      <c r="G36" s="54">
        <f t="shared" si="2"/>
        <v>0</v>
      </c>
      <c r="H36" s="54">
        <f t="shared" si="2"/>
        <v>0</v>
      </c>
      <c r="I36" s="54">
        <f t="shared" si="2"/>
        <v>18.42</v>
      </c>
      <c r="J36" s="54">
        <f t="shared" si="2"/>
        <v>0</v>
      </c>
      <c r="K36" s="54">
        <f t="shared" si="2"/>
        <v>0</v>
      </c>
      <c r="L36" s="54">
        <f t="shared" si="2"/>
        <v>1451.2</v>
      </c>
      <c r="M36" s="54">
        <v>1362</v>
      </c>
      <c r="N36" s="54">
        <v>0</v>
      </c>
      <c r="O36" s="54">
        <f t="shared" si="3"/>
        <v>89.2</v>
      </c>
      <c r="P36" s="54">
        <f t="shared" si="3"/>
        <v>0</v>
      </c>
      <c r="Q36" s="54">
        <f t="shared" si="3"/>
        <v>0</v>
      </c>
      <c r="R36" s="54">
        <f t="shared" si="3"/>
        <v>682.6</v>
      </c>
      <c r="S36" s="54">
        <f t="shared" si="3"/>
        <v>682.6</v>
      </c>
      <c r="T36" s="54">
        <f t="shared" si="3"/>
        <v>0</v>
      </c>
      <c r="U36" s="54">
        <f t="shared" si="3"/>
        <v>0</v>
      </c>
      <c r="V36" s="54">
        <f t="shared" si="3"/>
        <v>0</v>
      </c>
      <c r="W36" s="54">
        <f t="shared" si="3"/>
        <v>0</v>
      </c>
    </row>
    <row r="37" spans="1:23" s="51" customFormat="1" ht="69" customHeight="1">
      <c r="A37" s="46" t="s">
        <v>90</v>
      </c>
      <c r="B37" s="49" t="s">
        <v>98</v>
      </c>
      <c r="C37" s="47" t="s">
        <v>92</v>
      </c>
      <c r="D37" s="47" t="s">
        <v>64</v>
      </c>
      <c r="E37" s="50">
        <v>2152.22</v>
      </c>
      <c r="F37" s="50">
        <v>18.42</v>
      </c>
      <c r="G37" s="50">
        <v>0</v>
      </c>
      <c r="H37" s="50">
        <v>0</v>
      </c>
      <c r="I37" s="50">
        <v>18.42</v>
      </c>
      <c r="J37" s="50">
        <v>0</v>
      </c>
      <c r="K37" s="50">
        <v>0</v>
      </c>
      <c r="L37" s="50">
        <v>1451.2</v>
      </c>
      <c r="M37" s="50">
        <v>1362</v>
      </c>
      <c r="N37" s="50">
        <v>0</v>
      </c>
      <c r="O37" s="50">
        <v>89.2</v>
      </c>
      <c r="P37" s="50">
        <v>0</v>
      </c>
      <c r="Q37" s="50">
        <v>0</v>
      </c>
      <c r="R37" s="50">
        <v>682.6</v>
      </c>
      <c r="S37" s="50">
        <v>682.6</v>
      </c>
      <c r="T37" s="50">
        <v>0</v>
      </c>
      <c r="U37" s="50">
        <v>0</v>
      </c>
      <c r="V37" s="50">
        <v>0</v>
      </c>
      <c r="W37" s="50">
        <v>0</v>
      </c>
    </row>
    <row r="38" spans="1:24" s="51" customFormat="1" ht="27.75" customHeight="1">
      <c r="A38" s="127" t="s">
        <v>99</v>
      </c>
      <c r="B38" s="127"/>
      <c r="C38" s="127"/>
      <c r="D38" s="127"/>
      <c r="E38" s="48">
        <f aca="true" t="shared" si="4" ref="E38:W38">SUM(E39:E50)</f>
        <v>5074.15</v>
      </c>
      <c r="F38" s="48">
        <f t="shared" si="4"/>
        <v>1001.83</v>
      </c>
      <c r="G38" s="48">
        <f t="shared" si="4"/>
        <v>566.52</v>
      </c>
      <c r="H38" s="48">
        <f t="shared" si="4"/>
        <v>8.96</v>
      </c>
      <c r="I38" s="48">
        <f t="shared" si="4"/>
        <v>88.91</v>
      </c>
      <c r="J38" s="48">
        <f t="shared" si="4"/>
        <v>0</v>
      </c>
      <c r="K38" s="48">
        <f t="shared" si="4"/>
        <v>337.44</v>
      </c>
      <c r="L38" s="48">
        <f t="shared" si="4"/>
        <v>3727.74</v>
      </c>
      <c r="M38" s="48">
        <f t="shared" si="4"/>
        <v>2912.21</v>
      </c>
      <c r="N38" s="48">
        <f t="shared" si="4"/>
        <v>173.85</v>
      </c>
      <c r="O38" s="48">
        <f t="shared" si="4"/>
        <v>631.22</v>
      </c>
      <c r="P38" s="48">
        <f t="shared" si="4"/>
        <v>0</v>
      </c>
      <c r="Q38" s="48">
        <f t="shared" si="4"/>
        <v>10.46</v>
      </c>
      <c r="R38" s="48">
        <f t="shared" si="4"/>
        <v>294.04</v>
      </c>
      <c r="S38" s="48">
        <f t="shared" si="4"/>
        <v>164</v>
      </c>
      <c r="T38" s="48">
        <f t="shared" si="4"/>
        <v>0</v>
      </c>
      <c r="U38" s="48">
        <f t="shared" si="4"/>
        <v>130.04</v>
      </c>
      <c r="V38" s="48">
        <f t="shared" si="4"/>
        <v>0</v>
      </c>
      <c r="W38" s="48">
        <f t="shared" si="4"/>
        <v>0</v>
      </c>
      <c r="X38" s="62"/>
    </row>
    <row r="39" spans="1:24" s="51" customFormat="1" ht="127.5" customHeight="1">
      <c r="A39" s="128" t="s">
        <v>100</v>
      </c>
      <c r="B39" s="49" t="s">
        <v>125</v>
      </c>
      <c r="C39" s="47" t="s">
        <v>92</v>
      </c>
      <c r="D39" s="47" t="s">
        <v>93</v>
      </c>
      <c r="E39" s="50">
        <v>866.42</v>
      </c>
      <c r="F39" s="50">
        <v>866.42</v>
      </c>
      <c r="G39" s="56">
        <v>566.52</v>
      </c>
      <c r="H39" s="56">
        <v>0</v>
      </c>
      <c r="I39" s="56">
        <v>0</v>
      </c>
      <c r="J39" s="56">
        <v>0</v>
      </c>
      <c r="K39" s="56">
        <v>299.9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60"/>
    </row>
    <row r="40" spans="1:24" s="51" customFormat="1" ht="104.25" customHeight="1">
      <c r="A40" s="129"/>
      <c r="B40" s="49" t="s">
        <v>126</v>
      </c>
      <c r="C40" s="46" t="s">
        <v>92</v>
      </c>
      <c r="D40" s="47" t="s">
        <v>93</v>
      </c>
      <c r="E40" s="50">
        <v>301.35</v>
      </c>
      <c r="F40" s="50">
        <v>49.71</v>
      </c>
      <c r="G40" s="50">
        <v>0</v>
      </c>
      <c r="H40" s="50">
        <v>8.5</v>
      </c>
      <c r="I40" s="50">
        <v>41.21</v>
      </c>
      <c r="J40" s="50">
        <v>0</v>
      </c>
      <c r="K40" s="50">
        <v>0</v>
      </c>
      <c r="L40" s="50">
        <v>251.64</v>
      </c>
      <c r="M40" s="50">
        <v>179.13</v>
      </c>
      <c r="N40" s="50">
        <v>0</v>
      </c>
      <c r="O40" s="50">
        <v>72.51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60"/>
    </row>
    <row r="41" spans="1:24" s="51" customFormat="1" ht="36.75" customHeight="1">
      <c r="A41" s="129"/>
      <c r="B41" s="49" t="s">
        <v>101</v>
      </c>
      <c r="C41" s="47" t="s">
        <v>92</v>
      </c>
      <c r="D41" s="47" t="s">
        <v>64</v>
      </c>
      <c r="E41" s="50">
        <v>48</v>
      </c>
      <c r="F41" s="50">
        <v>37.54</v>
      </c>
      <c r="G41" s="50">
        <v>0</v>
      </c>
      <c r="H41" s="50">
        <v>0</v>
      </c>
      <c r="I41" s="50">
        <v>0</v>
      </c>
      <c r="J41" s="50">
        <v>0</v>
      </c>
      <c r="K41" s="50">
        <v>37.54</v>
      </c>
      <c r="L41" s="50">
        <v>10.46</v>
      </c>
      <c r="M41" s="50">
        <v>0</v>
      </c>
      <c r="N41" s="50">
        <v>0</v>
      </c>
      <c r="O41" s="50">
        <v>0</v>
      </c>
      <c r="P41" s="50">
        <v>0</v>
      </c>
      <c r="Q41" s="50">
        <v>10.46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60"/>
    </row>
    <row r="42" spans="1:24" s="51" customFormat="1" ht="111.75" customHeight="1">
      <c r="A42" s="129"/>
      <c r="B42" s="49" t="s">
        <v>127</v>
      </c>
      <c r="C42" s="47" t="s">
        <v>92</v>
      </c>
      <c r="D42" s="47" t="s">
        <v>64</v>
      </c>
      <c r="E42" s="50">
        <v>895.77</v>
      </c>
      <c r="F42" s="50">
        <v>5.73</v>
      </c>
      <c r="G42" s="50">
        <v>0</v>
      </c>
      <c r="H42" s="50">
        <v>0</v>
      </c>
      <c r="I42" s="50">
        <v>5.73</v>
      </c>
      <c r="J42" s="50">
        <v>0</v>
      </c>
      <c r="K42" s="50">
        <v>0</v>
      </c>
      <c r="L42" s="50">
        <v>890.04</v>
      </c>
      <c r="M42" s="50">
        <v>850.98</v>
      </c>
      <c r="N42" s="50">
        <v>0</v>
      </c>
      <c r="O42" s="50">
        <v>39.06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60"/>
    </row>
    <row r="43" spans="1:24" s="51" customFormat="1" ht="91.5" customHeight="1">
      <c r="A43" s="129"/>
      <c r="B43" s="52" t="s">
        <v>128</v>
      </c>
      <c r="C43" s="47" t="s">
        <v>92</v>
      </c>
      <c r="D43" s="47" t="s">
        <v>64</v>
      </c>
      <c r="E43" s="50">
        <v>679.95</v>
      </c>
      <c r="F43" s="50">
        <v>5.25</v>
      </c>
      <c r="G43" s="50">
        <v>0</v>
      </c>
      <c r="H43" s="50">
        <v>0</v>
      </c>
      <c r="I43" s="50">
        <v>5.25</v>
      </c>
      <c r="J43" s="50">
        <v>0</v>
      </c>
      <c r="K43" s="50">
        <v>0</v>
      </c>
      <c r="L43" s="50">
        <v>674.7</v>
      </c>
      <c r="M43" s="50">
        <v>645.95</v>
      </c>
      <c r="N43" s="50">
        <v>0</v>
      </c>
      <c r="O43" s="50">
        <v>28.75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60"/>
    </row>
    <row r="44" spans="1:24" s="51" customFormat="1" ht="96" customHeight="1">
      <c r="A44" s="129"/>
      <c r="B44" s="52" t="s">
        <v>129</v>
      </c>
      <c r="C44" s="47" t="s">
        <v>92</v>
      </c>
      <c r="D44" s="47" t="s">
        <v>64</v>
      </c>
      <c r="E44" s="50">
        <v>160.35</v>
      </c>
      <c r="F44" s="50">
        <v>2</v>
      </c>
      <c r="G44" s="50">
        <v>0</v>
      </c>
      <c r="H44" s="50">
        <v>0</v>
      </c>
      <c r="I44" s="50">
        <v>2</v>
      </c>
      <c r="J44" s="50">
        <v>0</v>
      </c>
      <c r="K44" s="50">
        <v>0</v>
      </c>
      <c r="L44" s="50">
        <v>158.35</v>
      </c>
      <c r="M44" s="50">
        <v>152.3</v>
      </c>
      <c r="N44" s="50">
        <v>0</v>
      </c>
      <c r="O44" s="50">
        <v>6.05</v>
      </c>
      <c r="P44" s="50">
        <v>0</v>
      </c>
      <c r="Q44" s="50">
        <v>0</v>
      </c>
      <c r="R44" s="50">
        <f>SUM(S44:W44)</f>
        <v>0</v>
      </c>
      <c r="S44" s="50">
        <f>SUM(T44:X44)</f>
        <v>0</v>
      </c>
      <c r="T44" s="50">
        <f>SUM(U44:Y44)</f>
        <v>0</v>
      </c>
      <c r="U44" s="50">
        <f>SUM(V44:Z44)</f>
        <v>0</v>
      </c>
      <c r="V44" s="50">
        <v>0</v>
      </c>
      <c r="W44" s="50">
        <v>0</v>
      </c>
      <c r="X44" s="60"/>
    </row>
    <row r="45" spans="1:24" s="51" customFormat="1" ht="120.75" customHeight="1">
      <c r="A45" s="130"/>
      <c r="B45" s="59" t="s">
        <v>130</v>
      </c>
      <c r="C45" s="47" t="s">
        <v>92</v>
      </c>
      <c r="D45" s="47" t="s">
        <v>64</v>
      </c>
      <c r="E45" s="50">
        <v>265.41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265.41</v>
      </c>
      <c r="M45" s="50">
        <v>252.14</v>
      </c>
      <c r="N45" s="50">
        <v>0</v>
      </c>
      <c r="O45" s="50">
        <v>13.27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60"/>
    </row>
    <row r="46" spans="1:24" s="51" customFormat="1" ht="99.75" customHeight="1">
      <c r="A46" s="63"/>
      <c r="B46" s="52" t="s">
        <v>131</v>
      </c>
      <c r="C46" s="47" t="s">
        <v>92</v>
      </c>
      <c r="D46" s="47" t="s">
        <v>64</v>
      </c>
      <c r="E46" s="50">
        <v>530.22</v>
      </c>
      <c r="F46" s="50">
        <v>4.95</v>
      </c>
      <c r="G46" s="50">
        <v>0</v>
      </c>
      <c r="H46" s="50">
        <v>0.46</v>
      </c>
      <c r="I46" s="50">
        <v>4.49</v>
      </c>
      <c r="J46" s="50">
        <v>0</v>
      </c>
      <c r="K46" s="50">
        <v>0</v>
      </c>
      <c r="L46" s="50">
        <v>525.27</v>
      </c>
      <c r="M46" s="50">
        <v>503.71</v>
      </c>
      <c r="N46" s="50">
        <v>0</v>
      </c>
      <c r="O46" s="50">
        <v>21.56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60"/>
    </row>
    <row r="47" spans="1:24" s="51" customFormat="1" ht="118.5" customHeight="1">
      <c r="A47" s="135" t="s">
        <v>102</v>
      </c>
      <c r="B47" s="59" t="s">
        <v>132</v>
      </c>
      <c r="C47" s="47" t="s">
        <v>64</v>
      </c>
      <c r="D47" s="47" t="s">
        <v>64</v>
      </c>
      <c r="E47" s="50">
        <v>659.88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365.84</v>
      </c>
      <c r="M47" s="50">
        <v>328</v>
      </c>
      <c r="N47" s="50">
        <v>0</v>
      </c>
      <c r="O47" s="50">
        <v>37.84</v>
      </c>
      <c r="P47" s="50">
        <v>0</v>
      </c>
      <c r="Q47" s="50">
        <v>0</v>
      </c>
      <c r="R47" s="50">
        <v>294.04</v>
      </c>
      <c r="S47" s="50">
        <v>164</v>
      </c>
      <c r="T47" s="50">
        <v>0</v>
      </c>
      <c r="U47" s="50">
        <v>130.04</v>
      </c>
      <c r="V47" s="50">
        <v>0</v>
      </c>
      <c r="W47" s="50">
        <v>0</v>
      </c>
      <c r="X47" s="60"/>
    </row>
    <row r="48" spans="1:24" s="51" customFormat="1" ht="92.25" customHeight="1">
      <c r="A48" s="139"/>
      <c r="B48" s="59" t="str">
        <f>'[1]печать А3'!B50</f>
        <v>Строительство автодороги по продлению проспекта Морского от проспекта Победы до пересечения с Солзенским шоссе в г.Северодвинске*</v>
      </c>
      <c r="C48" s="47" t="s">
        <v>92</v>
      </c>
      <c r="D48" s="47" t="s">
        <v>64</v>
      </c>
      <c r="E48" s="50">
        <v>286.16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239.12</v>
      </c>
      <c r="M48" s="50">
        <v>0</v>
      </c>
      <c r="N48" s="50">
        <v>38.52</v>
      </c>
      <c r="O48" s="50">
        <v>200.6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60"/>
    </row>
    <row r="49" spans="1:24" s="51" customFormat="1" ht="92.25" customHeight="1">
      <c r="A49" s="139"/>
      <c r="B49" s="59" t="str">
        <f>'[1]печать А3'!B51</f>
        <v>Строительство и реконструкция проспекта Победы на участке от улицы Кирилкина до проспекта Морской*</v>
      </c>
      <c r="C49" s="47" t="s">
        <v>92</v>
      </c>
      <c r="D49" s="47" t="s">
        <v>64</v>
      </c>
      <c r="E49" s="50">
        <v>141.33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137.83</v>
      </c>
      <c r="M49" s="50">
        <v>0</v>
      </c>
      <c r="N49" s="50">
        <v>66.23</v>
      </c>
      <c r="O49" s="50">
        <v>71.6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60"/>
    </row>
    <row r="50" spans="1:24" s="51" customFormat="1" ht="94.5" customHeight="1">
      <c r="A50" s="140"/>
      <c r="B50" s="52" t="s">
        <v>124</v>
      </c>
      <c r="C50" s="47" t="s">
        <v>92</v>
      </c>
      <c r="D50" s="47" t="s">
        <v>64</v>
      </c>
      <c r="E50" s="50">
        <v>239.31</v>
      </c>
      <c r="F50" s="50">
        <v>30.23</v>
      </c>
      <c r="G50" s="50">
        <v>0</v>
      </c>
      <c r="H50" s="50">
        <v>0</v>
      </c>
      <c r="I50" s="50">
        <v>30.23</v>
      </c>
      <c r="J50" s="50">
        <v>0</v>
      </c>
      <c r="K50" s="50">
        <v>0</v>
      </c>
      <c r="L50" s="50">
        <v>209.08</v>
      </c>
      <c r="M50" s="50">
        <v>0</v>
      </c>
      <c r="N50" s="50">
        <v>69.1</v>
      </c>
      <c r="O50" s="50">
        <v>139.98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60"/>
    </row>
    <row r="51" spans="1:24" s="51" customFormat="1" ht="47.25" customHeight="1">
      <c r="A51" s="127" t="s">
        <v>103</v>
      </c>
      <c r="B51" s="127"/>
      <c r="C51" s="127"/>
      <c r="D51" s="127"/>
      <c r="E51" s="50">
        <f aca="true" t="shared" si="5" ref="E51:W51">E52+E53</f>
        <v>752.79</v>
      </c>
      <c r="F51" s="50">
        <f t="shared" si="5"/>
        <v>392.628</v>
      </c>
      <c r="G51" s="50">
        <f t="shared" si="5"/>
        <v>0</v>
      </c>
      <c r="H51" s="50">
        <f t="shared" si="5"/>
        <v>0</v>
      </c>
      <c r="I51" s="50">
        <f t="shared" si="5"/>
        <v>192.766</v>
      </c>
      <c r="J51" s="50">
        <f t="shared" si="5"/>
        <v>0</v>
      </c>
      <c r="K51" s="50">
        <f t="shared" si="5"/>
        <v>199.862</v>
      </c>
      <c r="L51" s="50">
        <f t="shared" si="5"/>
        <v>339.36</v>
      </c>
      <c r="M51" s="50">
        <f t="shared" si="5"/>
        <v>0</v>
      </c>
      <c r="N51" s="50">
        <f t="shared" si="5"/>
        <v>0</v>
      </c>
      <c r="O51" s="50">
        <f t="shared" si="5"/>
        <v>171.84</v>
      </c>
      <c r="P51" s="50">
        <f t="shared" si="5"/>
        <v>0</v>
      </c>
      <c r="Q51" s="50">
        <f t="shared" si="5"/>
        <v>167.52</v>
      </c>
      <c r="R51" s="50">
        <f t="shared" si="5"/>
        <v>20.8</v>
      </c>
      <c r="S51" s="50">
        <f t="shared" si="5"/>
        <v>0</v>
      </c>
      <c r="T51" s="50">
        <f t="shared" si="5"/>
        <v>0</v>
      </c>
      <c r="U51" s="50">
        <f t="shared" si="5"/>
        <v>20.8</v>
      </c>
      <c r="V51" s="50">
        <f t="shared" si="5"/>
        <v>0</v>
      </c>
      <c r="W51" s="50">
        <f t="shared" si="5"/>
        <v>0</v>
      </c>
      <c r="X51" s="64"/>
    </row>
    <row r="52" spans="1:23" s="51" customFormat="1" ht="96" customHeight="1">
      <c r="A52" s="128" t="s">
        <v>104</v>
      </c>
      <c r="B52" s="49" t="s">
        <v>105</v>
      </c>
      <c r="C52" s="47" t="s">
        <v>30</v>
      </c>
      <c r="D52" s="47" t="s">
        <v>64</v>
      </c>
      <c r="E52" s="50">
        <v>284.39</v>
      </c>
      <c r="F52" s="50">
        <v>134.39</v>
      </c>
      <c r="G52" s="50">
        <v>0</v>
      </c>
      <c r="H52" s="50">
        <v>0</v>
      </c>
      <c r="I52" s="50">
        <v>112.74</v>
      </c>
      <c r="J52" s="50">
        <v>0</v>
      </c>
      <c r="K52" s="50">
        <v>21.65</v>
      </c>
      <c r="L52" s="50">
        <v>150</v>
      </c>
      <c r="M52" s="50">
        <v>0</v>
      </c>
      <c r="N52" s="50">
        <v>0</v>
      </c>
      <c r="O52" s="50">
        <v>125</v>
      </c>
      <c r="P52" s="50">
        <v>0</v>
      </c>
      <c r="Q52" s="50">
        <v>25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</row>
    <row r="53" spans="1:23" s="51" customFormat="1" ht="51" customHeight="1">
      <c r="A53" s="130"/>
      <c r="B53" s="49" t="s">
        <v>106</v>
      </c>
      <c r="C53" s="65" t="s">
        <v>30</v>
      </c>
      <c r="D53" s="47" t="s">
        <v>64</v>
      </c>
      <c r="E53" s="50">
        <v>468.4</v>
      </c>
      <c r="F53" s="50">
        <f>I53+K53</f>
        <v>258.238</v>
      </c>
      <c r="G53" s="50">
        <v>0</v>
      </c>
      <c r="H53" s="50">
        <v>0</v>
      </c>
      <c r="I53" s="50">
        <f>0+13.668+16.076+33.099+17.183</f>
        <v>80.026</v>
      </c>
      <c r="J53" s="50">
        <v>0</v>
      </c>
      <c r="K53" s="50">
        <f>11.6+0+43.986+97.626+25</f>
        <v>178.212</v>
      </c>
      <c r="L53" s="50">
        <f>O53+Q53</f>
        <v>189.36</v>
      </c>
      <c r="M53" s="50">
        <v>0</v>
      </c>
      <c r="N53" s="50">
        <v>0</v>
      </c>
      <c r="O53" s="50">
        <v>46.84</v>
      </c>
      <c r="P53" s="50">
        <v>0</v>
      </c>
      <c r="Q53" s="50">
        <v>142.52</v>
      </c>
      <c r="R53" s="50">
        <v>20.8</v>
      </c>
      <c r="S53" s="50">
        <v>0</v>
      </c>
      <c r="T53" s="50">
        <v>0</v>
      </c>
      <c r="U53" s="50">
        <v>20.8</v>
      </c>
      <c r="V53" s="50">
        <v>0</v>
      </c>
      <c r="W53" s="50">
        <v>0</v>
      </c>
    </row>
    <row r="54" spans="1:23" s="51" customFormat="1" ht="38.25" customHeight="1">
      <c r="A54" s="127" t="s">
        <v>107</v>
      </c>
      <c r="B54" s="127"/>
      <c r="C54" s="127"/>
      <c r="D54" s="127"/>
      <c r="E54" s="48">
        <f aca="true" t="shared" si="6" ref="E54:W54">E55</f>
        <v>68.85</v>
      </c>
      <c r="F54" s="48">
        <f t="shared" si="6"/>
        <v>44.92</v>
      </c>
      <c r="G54" s="48">
        <f t="shared" si="6"/>
        <v>0</v>
      </c>
      <c r="H54" s="48">
        <f t="shared" si="6"/>
        <v>0</v>
      </c>
      <c r="I54" s="48">
        <f t="shared" si="6"/>
        <v>2.67</v>
      </c>
      <c r="J54" s="48">
        <f t="shared" si="6"/>
        <v>40</v>
      </c>
      <c r="K54" s="48">
        <f t="shared" si="6"/>
        <v>2.25</v>
      </c>
      <c r="L54" s="48">
        <f t="shared" si="6"/>
        <v>23.929551</v>
      </c>
      <c r="M54" s="48">
        <f t="shared" si="6"/>
        <v>0</v>
      </c>
      <c r="N54" s="48">
        <f t="shared" si="6"/>
        <v>4.209208</v>
      </c>
      <c r="O54" s="48">
        <f t="shared" si="6"/>
        <v>5.98238774</v>
      </c>
      <c r="P54" s="48">
        <f t="shared" si="6"/>
        <v>10.14852246</v>
      </c>
      <c r="Q54" s="48">
        <f t="shared" si="6"/>
        <v>3.58943266</v>
      </c>
      <c r="R54" s="48">
        <f t="shared" si="6"/>
        <v>0</v>
      </c>
      <c r="S54" s="48">
        <f t="shared" si="6"/>
        <v>0</v>
      </c>
      <c r="T54" s="48">
        <f t="shared" si="6"/>
        <v>0</v>
      </c>
      <c r="U54" s="48">
        <f t="shared" si="6"/>
        <v>0</v>
      </c>
      <c r="V54" s="48">
        <f t="shared" si="6"/>
        <v>0</v>
      </c>
      <c r="W54" s="48">
        <f t="shared" si="6"/>
        <v>0</v>
      </c>
    </row>
    <row r="55" spans="1:23" s="51" customFormat="1" ht="72.75" customHeight="1">
      <c r="A55" s="52" t="s">
        <v>108</v>
      </c>
      <c r="B55" s="49" t="s">
        <v>109</v>
      </c>
      <c r="C55" s="47" t="s">
        <v>92</v>
      </c>
      <c r="D55" s="47" t="s">
        <v>64</v>
      </c>
      <c r="E55" s="50">
        <v>68.85</v>
      </c>
      <c r="F55" s="50">
        <v>44.92</v>
      </c>
      <c r="G55" s="50">
        <v>0</v>
      </c>
      <c r="H55" s="50">
        <v>0</v>
      </c>
      <c r="I55" s="50">
        <v>2.67</v>
      </c>
      <c r="J55" s="50">
        <v>40</v>
      </c>
      <c r="K55" s="50">
        <v>2.25</v>
      </c>
      <c r="L55" s="50">
        <v>23.929551</v>
      </c>
      <c r="M55" s="50">
        <v>0</v>
      </c>
      <c r="N55" s="50">
        <v>4.209208</v>
      </c>
      <c r="O55" s="50">
        <v>5.98238774</v>
      </c>
      <c r="P55" s="50">
        <v>10.14852246</v>
      </c>
      <c r="Q55" s="50">
        <v>3.58943266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</row>
    <row r="56" spans="1:23" s="51" customFormat="1" ht="24" customHeight="1">
      <c r="A56" s="141" t="s">
        <v>110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</row>
    <row r="57" spans="1:23" s="51" customFormat="1" ht="24" customHeight="1">
      <c r="A57" s="127" t="s">
        <v>111</v>
      </c>
      <c r="B57" s="127"/>
      <c r="C57" s="127"/>
      <c r="D57" s="127"/>
      <c r="E57" s="48">
        <f aca="true" t="shared" si="7" ref="E57:W57">E58+E60+E63</f>
        <v>1189.18</v>
      </c>
      <c r="F57" s="48">
        <f t="shared" si="7"/>
        <v>670.63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670.63</v>
      </c>
      <c r="L57" s="48">
        <f t="shared" si="7"/>
        <v>397.55</v>
      </c>
      <c r="M57" s="48">
        <f t="shared" si="7"/>
        <v>0</v>
      </c>
      <c r="N57" s="48">
        <f t="shared" si="7"/>
        <v>0</v>
      </c>
      <c r="O57" s="48">
        <f t="shared" si="7"/>
        <v>0</v>
      </c>
      <c r="P57" s="48">
        <f t="shared" si="7"/>
        <v>0</v>
      </c>
      <c r="Q57" s="48">
        <f t="shared" si="7"/>
        <v>397.55</v>
      </c>
      <c r="R57" s="48">
        <f t="shared" si="7"/>
        <v>121</v>
      </c>
      <c r="S57" s="48">
        <f t="shared" si="7"/>
        <v>0</v>
      </c>
      <c r="T57" s="48">
        <f t="shared" si="7"/>
        <v>0</v>
      </c>
      <c r="U57" s="48">
        <f t="shared" si="7"/>
        <v>0</v>
      </c>
      <c r="V57" s="48">
        <f t="shared" si="7"/>
        <v>0</v>
      </c>
      <c r="W57" s="48">
        <f t="shared" si="7"/>
        <v>121</v>
      </c>
    </row>
    <row r="58" spans="1:23" s="51" customFormat="1" ht="24" customHeight="1">
      <c r="A58" s="134" t="s">
        <v>112</v>
      </c>
      <c r="B58" s="138"/>
      <c r="C58" s="138"/>
      <c r="D58" s="138"/>
      <c r="E58" s="54">
        <f aca="true" t="shared" si="8" ref="E58:W58">E59</f>
        <v>443.63</v>
      </c>
      <c r="F58" s="54">
        <f t="shared" si="8"/>
        <v>443.63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443.63</v>
      </c>
      <c r="L58" s="54">
        <f t="shared" si="8"/>
        <v>0</v>
      </c>
      <c r="M58" s="54">
        <f t="shared" si="8"/>
        <v>0</v>
      </c>
      <c r="N58" s="54">
        <f t="shared" si="8"/>
        <v>0</v>
      </c>
      <c r="O58" s="54">
        <f t="shared" si="8"/>
        <v>0</v>
      </c>
      <c r="P58" s="54">
        <f t="shared" si="8"/>
        <v>0</v>
      </c>
      <c r="Q58" s="54">
        <f t="shared" si="8"/>
        <v>0</v>
      </c>
      <c r="R58" s="54">
        <f t="shared" si="8"/>
        <v>0</v>
      </c>
      <c r="S58" s="54">
        <f t="shared" si="8"/>
        <v>0</v>
      </c>
      <c r="T58" s="54">
        <f t="shared" si="8"/>
        <v>0</v>
      </c>
      <c r="U58" s="54">
        <f t="shared" si="8"/>
        <v>0</v>
      </c>
      <c r="V58" s="54">
        <f t="shared" si="8"/>
        <v>0</v>
      </c>
      <c r="W58" s="54">
        <f t="shared" si="8"/>
        <v>0</v>
      </c>
    </row>
    <row r="59" spans="1:23" s="51" customFormat="1" ht="84.75" customHeight="1">
      <c r="A59" s="53"/>
      <c r="B59" s="104" t="s">
        <v>113</v>
      </c>
      <c r="C59" s="47" t="s">
        <v>92</v>
      </c>
      <c r="D59" s="47" t="s">
        <v>80</v>
      </c>
      <c r="E59" s="50">
        <v>443.63</v>
      </c>
      <c r="F59" s="50">
        <v>443.63</v>
      </c>
      <c r="G59" s="50">
        <v>0</v>
      </c>
      <c r="H59" s="50">
        <v>0</v>
      </c>
      <c r="I59" s="50">
        <v>0</v>
      </c>
      <c r="J59" s="50">
        <v>0</v>
      </c>
      <c r="K59" s="50">
        <v>443.63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</row>
    <row r="60" spans="1:23" s="51" customFormat="1" ht="44.25" customHeight="1">
      <c r="A60" s="66" t="s">
        <v>114</v>
      </c>
      <c r="B60" s="66"/>
      <c r="C60" s="66"/>
      <c r="D60" s="66"/>
      <c r="E60" s="48">
        <f aca="true" t="shared" si="9" ref="E60:W60">E61+E62</f>
        <v>626</v>
      </c>
      <c r="F60" s="48">
        <f t="shared" si="9"/>
        <v>169.9</v>
      </c>
      <c r="G60" s="48">
        <f t="shared" si="9"/>
        <v>0</v>
      </c>
      <c r="H60" s="48">
        <f t="shared" si="9"/>
        <v>0</v>
      </c>
      <c r="I60" s="48">
        <f t="shared" si="9"/>
        <v>0</v>
      </c>
      <c r="J60" s="48">
        <f t="shared" si="9"/>
        <v>0</v>
      </c>
      <c r="K60" s="48">
        <f t="shared" si="9"/>
        <v>169.9</v>
      </c>
      <c r="L60" s="48">
        <f t="shared" si="9"/>
        <v>335.1</v>
      </c>
      <c r="M60" s="48">
        <f t="shared" si="9"/>
        <v>0</v>
      </c>
      <c r="N60" s="48">
        <f t="shared" si="9"/>
        <v>0</v>
      </c>
      <c r="O60" s="48">
        <f t="shared" si="9"/>
        <v>0</v>
      </c>
      <c r="P60" s="48">
        <f t="shared" si="9"/>
        <v>0</v>
      </c>
      <c r="Q60" s="48">
        <f t="shared" si="9"/>
        <v>335.1</v>
      </c>
      <c r="R60" s="48">
        <f t="shared" si="9"/>
        <v>121</v>
      </c>
      <c r="S60" s="48">
        <f t="shared" si="9"/>
        <v>0</v>
      </c>
      <c r="T60" s="48">
        <f t="shared" si="9"/>
        <v>0</v>
      </c>
      <c r="U60" s="48">
        <f t="shared" si="9"/>
        <v>0</v>
      </c>
      <c r="V60" s="48">
        <f t="shared" si="9"/>
        <v>0</v>
      </c>
      <c r="W60" s="48">
        <f t="shared" si="9"/>
        <v>121</v>
      </c>
    </row>
    <row r="61" spans="1:23" s="51" customFormat="1" ht="48" customHeight="1">
      <c r="A61" s="49" t="s">
        <v>115</v>
      </c>
      <c r="B61" s="105" t="s">
        <v>116</v>
      </c>
      <c r="C61" s="47" t="s">
        <v>92</v>
      </c>
      <c r="D61" s="47" t="s">
        <v>80</v>
      </c>
      <c r="E61" s="50">
        <v>551</v>
      </c>
      <c r="F61" s="50">
        <v>94.9</v>
      </c>
      <c r="G61" s="50">
        <v>0</v>
      </c>
      <c r="H61" s="50">
        <v>0</v>
      </c>
      <c r="I61" s="50">
        <v>0</v>
      </c>
      <c r="J61" s="50">
        <v>0</v>
      </c>
      <c r="K61" s="50">
        <v>94.9</v>
      </c>
      <c r="L61" s="50">
        <v>335.1</v>
      </c>
      <c r="M61" s="50">
        <v>0</v>
      </c>
      <c r="N61" s="50">
        <v>0</v>
      </c>
      <c r="O61" s="50">
        <v>0</v>
      </c>
      <c r="P61" s="50">
        <v>0</v>
      </c>
      <c r="Q61" s="50">
        <v>335.1</v>
      </c>
      <c r="R61" s="50">
        <v>121</v>
      </c>
      <c r="S61" s="50">
        <v>0</v>
      </c>
      <c r="T61" s="50">
        <v>0</v>
      </c>
      <c r="U61" s="50">
        <v>0</v>
      </c>
      <c r="V61" s="50">
        <v>0</v>
      </c>
      <c r="W61" s="50">
        <v>121</v>
      </c>
    </row>
    <row r="62" spans="1:23" s="51" customFormat="1" ht="95.25" customHeight="1">
      <c r="A62" s="52" t="s">
        <v>117</v>
      </c>
      <c r="B62" s="49" t="s">
        <v>118</v>
      </c>
      <c r="C62" s="47" t="s">
        <v>92</v>
      </c>
      <c r="D62" s="47" t="s">
        <v>80</v>
      </c>
      <c r="E62" s="50">
        <v>75</v>
      </c>
      <c r="F62" s="50">
        <v>75</v>
      </c>
      <c r="G62" s="50">
        <v>0</v>
      </c>
      <c r="H62" s="50">
        <v>0</v>
      </c>
      <c r="I62" s="50">
        <v>0</v>
      </c>
      <c r="J62" s="50">
        <v>0</v>
      </c>
      <c r="K62" s="50">
        <v>75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</row>
    <row r="63" spans="1:24" s="51" customFormat="1" ht="46.5" customHeight="1">
      <c r="A63" s="134" t="s">
        <v>119</v>
      </c>
      <c r="B63" s="127"/>
      <c r="C63" s="127"/>
      <c r="D63" s="127"/>
      <c r="E63" s="48">
        <f aca="true" t="shared" si="10" ref="E63:W63">E64</f>
        <v>119.55</v>
      </c>
      <c r="F63" s="48">
        <f t="shared" si="10"/>
        <v>57.1</v>
      </c>
      <c r="G63" s="48">
        <f t="shared" si="10"/>
        <v>0</v>
      </c>
      <c r="H63" s="48">
        <f t="shared" si="10"/>
        <v>0</v>
      </c>
      <c r="I63" s="48">
        <f t="shared" si="10"/>
        <v>0</v>
      </c>
      <c r="J63" s="48">
        <f t="shared" si="10"/>
        <v>0</v>
      </c>
      <c r="K63" s="48">
        <f t="shared" si="10"/>
        <v>57.1</v>
      </c>
      <c r="L63" s="48">
        <f t="shared" si="10"/>
        <v>62.45</v>
      </c>
      <c r="M63" s="48">
        <f t="shared" si="10"/>
        <v>0</v>
      </c>
      <c r="N63" s="48">
        <f t="shared" si="10"/>
        <v>0</v>
      </c>
      <c r="O63" s="48">
        <f t="shared" si="10"/>
        <v>0</v>
      </c>
      <c r="P63" s="48">
        <f t="shared" si="10"/>
        <v>0</v>
      </c>
      <c r="Q63" s="48">
        <f t="shared" si="10"/>
        <v>62.45</v>
      </c>
      <c r="R63" s="48">
        <f t="shared" si="10"/>
        <v>0</v>
      </c>
      <c r="S63" s="48">
        <f t="shared" si="10"/>
        <v>0</v>
      </c>
      <c r="T63" s="48">
        <f t="shared" si="10"/>
        <v>0</v>
      </c>
      <c r="U63" s="48">
        <f t="shared" si="10"/>
        <v>0</v>
      </c>
      <c r="V63" s="48">
        <f t="shared" si="10"/>
        <v>0</v>
      </c>
      <c r="W63" s="48">
        <f t="shared" si="10"/>
        <v>0</v>
      </c>
      <c r="X63" s="67"/>
    </row>
    <row r="64" spans="1:23" s="51" customFormat="1" ht="64.5" customHeight="1">
      <c r="A64" s="137" t="s">
        <v>120</v>
      </c>
      <c r="B64" s="137"/>
      <c r="C64" s="47" t="s">
        <v>92</v>
      </c>
      <c r="D64" s="47" t="s">
        <v>80</v>
      </c>
      <c r="E64" s="50">
        <v>119.55</v>
      </c>
      <c r="F64" s="50">
        <v>57.1</v>
      </c>
      <c r="G64" s="50">
        <v>0</v>
      </c>
      <c r="H64" s="50">
        <v>0</v>
      </c>
      <c r="I64" s="50">
        <v>0</v>
      </c>
      <c r="J64" s="50">
        <v>0</v>
      </c>
      <c r="K64" s="50">
        <v>57.1</v>
      </c>
      <c r="L64" s="50">
        <v>62.45</v>
      </c>
      <c r="M64" s="50">
        <v>0</v>
      </c>
      <c r="N64" s="50">
        <v>0</v>
      </c>
      <c r="O64" s="50">
        <v>0</v>
      </c>
      <c r="P64" s="50">
        <v>0</v>
      </c>
      <c r="Q64" s="50">
        <v>62.45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</row>
    <row r="65" spans="1:24" s="51" customFormat="1" ht="24.75" customHeight="1">
      <c r="A65" s="48" t="s">
        <v>121</v>
      </c>
      <c r="B65" s="48"/>
      <c r="C65" s="48"/>
      <c r="D65" s="48"/>
      <c r="E65" s="48">
        <f aca="true" t="shared" si="11" ref="E65:W65">E10+E22+E25+E31+E35+E38+E51+E54+E57</f>
        <v>31733.440000000002</v>
      </c>
      <c r="F65" s="48">
        <f t="shared" si="11"/>
        <v>7264.188</v>
      </c>
      <c r="G65" s="48">
        <f t="shared" si="11"/>
        <v>4923.02</v>
      </c>
      <c r="H65" s="48">
        <f t="shared" si="11"/>
        <v>18.35</v>
      </c>
      <c r="I65" s="48">
        <f t="shared" si="11"/>
        <v>325.806</v>
      </c>
      <c r="J65" s="48">
        <f t="shared" si="11"/>
        <v>40</v>
      </c>
      <c r="K65" s="48">
        <f t="shared" si="11"/>
        <v>1957.0120000000002</v>
      </c>
      <c r="L65" s="48">
        <f t="shared" si="11"/>
        <v>21288.219551</v>
      </c>
      <c r="M65" s="48">
        <f t="shared" si="11"/>
        <v>15501.529999999999</v>
      </c>
      <c r="N65" s="48">
        <f t="shared" si="11"/>
        <v>186.83920799999999</v>
      </c>
      <c r="O65" s="48">
        <f t="shared" si="11"/>
        <v>904.09238774</v>
      </c>
      <c r="P65" s="48">
        <f t="shared" si="11"/>
        <v>10.14852246</v>
      </c>
      <c r="Q65" s="48">
        <f t="shared" si="11"/>
        <v>4685.6094326600005</v>
      </c>
      <c r="R65" s="48">
        <f t="shared" si="11"/>
        <v>3130.4900000000002</v>
      </c>
      <c r="S65" s="48">
        <f t="shared" si="11"/>
        <v>2556.94</v>
      </c>
      <c r="T65" s="48">
        <f t="shared" si="11"/>
        <v>1.35</v>
      </c>
      <c r="U65" s="48">
        <f t="shared" si="11"/>
        <v>153.56</v>
      </c>
      <c r="V65" s="48">
        <f t="shared" si="11"/>
        <v>0</v>
      </c>
      <c r="W65" s="48">
        <f t="shared" si="11"/>
        <v>418.644</v>
      </c>
      <c r="X65" s="62"/>
    </row>
    <row r="66" spans="1:24" ht="15.75">
      <c r="A66" s="68"/>
      <c r="B66" s="68"/>
      <c r="C66" s="43"/>
      <c r="D66" s="69"/>
      <c r="E66" s="70"/>
      <c r="F66" s="71"/>
      <c r="G66" s="72"/>
      <c r="H66" s="68"/>
      <c r="I66" s="68"/>
      <c r="J66" s="68"/>
      <c r="K66" s="68"/>
      <c r="L66" s="71"/>
      <c r="M66" s="68"/>
      <c r="N66" s="68"/>
      <c r="O66" s="68"/>
      <c r="P66" s="68"/>
      <c r="Q66" s="68"/>
      <c r="R66" s="71"/>
      <c r="S66" s="68"/>
      <c r="T66" s="68"/>
      <c r="U66" s="68"/>
      <c r="V66" s="68"/>
      <c r="W66" s="68"/>
      <c r="X66" s="73"/>
    </row>
    <row r="67" spans="1:24" s="75" customFormat="1" ht="50.25" customHeight="1">
      <c r="A67" s="132" t="s">
        <v>123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74"/>
    </row>
    <row r="68" spans="1:24" s="75" customFormat="1" ht="15.75">
      <c r="A68" s="76"/>
      <c r="B68" s="76"/>
      <c r="C68" s="76"/>
      <c r="D68" s="69"/>
      <c r="E68" s="70"/>
      <c r="F68" s="71"/>
      <c r="G68" s="72"/>
      <c r="H68" s="68"/>
      <c r="I68" s="68"/>
      <c r="J68" s="68"/>
      <c r="K68" s="68"/>
      <c r="L68" s="71"/>
      <c r="M68" s="68"/>
      <c r="N68" s="68"/>
      <c r="O68" s="68"/>
      <c r="P68" s="68"/>
      <c r="Q68" s="68"/>
      <c r="R68" s="71"/>
      <c r="S68" s="68"/>
      <c r="T68" s="68"/>
      <c r="U68" s="68"/>
      <c r="V68" s="68"/>
      <c r="W68" s="68"/>
      <c r="X68" s="74"/>
    </row>
    <row r="69" spans="1:24" s="75" customFormat="1" ht="15.75">
      <c r="A69" s="76"/>
      <c r="B69" s="76"/>
      <c r="C69" s="76"/>
      <c r="D69" s="69"/>
      <c r="E69" s="70"/>
      <c r="F69" s="71"/>
      <c r="G69" s="72"/>
      <c r="H69" s="68"/>
      <c r="I69" s="68"/>
      <c r="J69" s="68"/>
      <c r="K69" s="68"/>
      <c r="L69" s="71"/>
      <c r="M69" s="68"/>
      <c r="N69" s="68"/>
      <c r="O69" s="68"/>
      <c r="P69" s="68"/>
      <c r="Q69" s="68"/>
      <c r="R69" s="71"/>
      <c r="S69" s="68"/>
      <c r="T69" s="68"/>
      <c r="U69" s="68"/>
      <c r="V69" s="68"/>
      <c r="W69" s="68"/>
      <c r="X69" s="74"/>
    </row>
    <row r="70" spans="1:24" s="75" customFormat="1" ht="15.75">
      <c r="A70" s="76"/>
      <c r="B70" s="76"/>
      <c r="C70" s="76"/>
      <c r="D70" s="69"/>
      <c r="E70" s="70"/>
      <c r="F70" s="71"/>
      <c r="G70" s="72"/>
      <c r="H70" s="68"/>
      <c r="I70" s="68"/>
      <c r="J70" s="68"/>
      <c r="K70" s="68"/>
      <c r="L70" s="71"/>
      <c r="M70" s="68"/>
      <c r="N70" s="68"/>
      <c r="O70" s="68"/>
      <c r="P70" s="68"/>
      <c r="Q70" s="68"/>
      <c r="R70" s="71"/>
      <c r="S70" s="68"/>
      <c r="T70" s="68"/>
      <c r="U70" s="68"/>
      <c r="V70" s="68"/>
      <c r="W70" s="68"/>
      <c r="X70" s="74"/>
    </row>
    <row r="71" spans="1:23" s="75" customFormat="1" ht="81.75" customHeight="1">
      <c r="A71" s="76"/>
      <c r="B71" s="76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68"/>
      <c r="N71" s="68"/>
      <c r="O71" s="68"/>
      <c r="P71" s="68"/>
      <c r="Q71" s="68"/>
      <c r="R71" s="71"/>
      <c r="S71" s="68"/>
      <c r="T71" s="68"/>
      <c r="U71" s="68"/>
      <c r="V71" s="68"/>
      <c r="W71" s="68"/>
    </row>
    <row r="72" spans="1:23" ht="15.75">
      <c r="A72" s="76"/>
      <c r="B72" s="76"/>
      <c r="C72" s="76"/>
      <c r="D72" s="78"/>
      <c r="E72" s="70"/>
      <c r="F72" s="72"/>
      <c r="G72" s="72"/>
      <c r="H72" s="68"/>
      <c r="I72" s="68"/>
      <c r="J72" s="68"/>
      <c r="K72" s="68"/>
      <c r="L72" s="71"/>
      <c r="M72" s="68"/>
      <c r="N72" s="68"/>
      <c r="O72" s="68"/>
      <c r="P72" s="68"/>
      <c r="Q72" s="68"/>
      <c r="R72" s="71"/>
      <c r="S72" s="68"/>
      <c r="T72" s="68"/>
      <c r="U72" s="68"/>
      <c r="V72" s="68"/>
      <c r="W72" s="68"/>
    </row>
    <row r="73" spans="1:23" ht="15.75">
      <c r="A73" s="76"/>
      <c r="B73" s="76"/>
      <c r="C73" s="76"/>
      <c r="D73" s="43"/>
      <c r="E73" s="70"/>
      <c r="F73" s="71"/>
      <c r="G73" s="72"/>
      <c r="H73" s="68"/>
      <c r="I73" s="68"/>
      <c r="J73" s="68"/>
      <c r="K73" s="68"/>
      <c r="L73" s="71"/>
      <c r="M73" s="68"/>
      <c r="N73" s="68"/>
      <c r="O73" s="68"/>
      <c r="P73" s="68"/>
      <c r="Q73" s="68"/>
      <c r="R73" s="71"/>
      <c r="S73" s="68"/>
      <c r="T73" s="68"/>
      <c r="U73" s="68"/>
      <c r="V73" s="68"/>
      <c r="W73" s="68"/>
    </row>
    <row r="74" spans="1:23" ht="15.75">
      <c r="A74" s="76"/>
      <c r="B74" s="76"/>
      <c r="C74" s="76"/>
      <c r="D74" s="79"/>
      <c r="E74" s="80"/>
      <c r="F74" s="81"/>
      <c r="G74" s="80"/>
      <c r="H74" s="80"/>
      <c r="I74" s="80"/>
      <c r="J74" s="80"/>
      <c r="K74" s="80"/>
      <c r="L74" s="81"/>
      <c r="M74" s="80"/>
      <c r="N74" s="80"/>
      <c r="O74" s="80"/>
      <c r="P74" s="80"/>
      <c r="Q74" s="80"/>
      <c r="R74" s="81"/>
      <c r="S74" s="80"/>
      <c r="T74" s="80"/>
      <c r="U74" s="80"/>
      <c r="V74" s="80"/>
      <c r="W74" s="80"/>
    </row>
    <row r="75" spans="1:23" ht="15.75">
      <c r="A75" s="76"/>
      <c r="B75" s="76"/>
      <c r="C75" s="76"/>
      <c r="D75" s="79"/>
      <c r="E75" s="80"/>
      <c r="F75" s="71"/>
      <c r="G75" s="72"/>
      <c r="H75" s="43"/>
      <c r="I75" s="43"/>
      <c r="J75" s="43"/>
      <c r="K75" s="43"/>
      <c r="L75" s="82"/>
      <c r="M75" s="83"/>
      <c r="N75" s="83"/>
      <c r="O75" s="43"/>
      <c r="P75" s="43"/>
      <c r="Q75" s="84"/>
      <c r="R75" s="81"/>
      <c r="S75" s="80"/>
      <c r="T75" s="80"/>
      <c r="U75" s="80"/>
      <c r="V75" s="80"/>
      <c r="W75" s="80"/>
    </row>
    <row r="76" spans="1:23" ht="31.5" customHeight="1">
      <c r="A76" s="76"/>
      <c r="B76" s="76"/>
      <c r="C76" s="76"/>
      <c r="D76" s="79"/>
      <c r="E76" s="80"/>
      <c r="F76" s="85"/>
      <c r="G76" s="72"/>
      <c r="H76" s="72"/>
      <c r="I76" s="86"/>
      <c r="J76" s="86"/>
      <c r="K76" s="72"/>
      <c r="L76" s="72"/>
      <c r="M76" s="72"/>
      <c r="N76" s="86"/>
      <c r="O76" s="86"/>
      <c r="P76" s="86"/>
      <c r="Q76" s="86"/>
      <c r="R76" s="81"/>
      <c r="S76" s="80"/>
      <c r="T76" s="80"/>
      <c r="U76" s="80"/>
      <c r="V76" s="80"/>
      <c r="W76" s="80"/>
    </row>
    <row r="77" spans="1:23" ht="15.75">
      <c r="A77" s="76"/>
      <c r="B77" s="76"/>
      <c r="C77" s="76"/>
      <c r="D77" s="79"/>
      <c r="E77" s="80"/>
      <c r="F77" s="85"/>
      <c r="G77" s="86"/>
      <c r="H77" s="86"/>
      <c r="I77" s="86"/>
      <c r="J77" s="68"/>
      <c r="K77" s="72"/>
      <c r="L77" s="72"/>
      <c r="M77" s="72"/>
      <c r="N77" s="86"/>
      <c r="O77" s="86"/>
      <c r="P77" s="86"/>
      <c r="Q77" s="86"/>
      <c r="R77" s="81"/>
      <c r="S77" s="80"/>
      <c r="T77" s="80"/>
      <c r="U77" s="80"/>
      <c r="V77" s="80"/>
      <c r="W77" s="80"/>
    </row>
    <row r="78" spans="1:23" ht="15.75">
      <c r="A78" s="76"/>
      <c r="B78" s="76"/>
      <c r="C78" s="76"/>
      <c r="D78" s="43"/>
      <c r="E78" s="68"/>
      <c r="F78" s="87"/>
      <c r="G78" s="86"/>
      <c r="H78" s="68"/>
      <c r="I78" s="72"/>
      <c r="J78" s="68"/>
      <c r="K78" s="72"/>
      <c r="L78" s="72"/>
      <c r="M78" s="72"/>
      <c r="N78" s="86"/>
      <c r="O78" s="86"/>
      <c r="P78" s="86"/>
      <c r="Q78" s="86"/>
      <c r="R78" s="81"/>
      <c r="S78" s="80"/>
      <c r="T78" s="80"/>
      <c r="U78" s="80"/>
      <c r="V78" s="80"/>
      <c r="W78" s="80"/>
    </row>
    <row r="79" spans="1:23" ht="15.75">
      <c r="A79" s="38"/>
      <c r="B79" s="88"/>
      <c r="C79" s="43"/>
      <c r="D79" s="43"/>
      <c r="E79" s="68"/>
      <c r="F79" s="85"/>
      <c r="G79" s="86"/>
      <c r="H79" s="68"/>
      <c r="I79" s="86"/>
      <c r="J79" s="86"/>
      <c r="K79" s="72"/>
      <c r="L79" s="72"/>
      <c r="M79" s="72"/>
      <c r="N79" s="86"/>
      <c r="O79" s="86"/>
      <c r="P79" s="86"/>
      <c r="Q79" s="86"/>
      <c r="R79" s="81"/>
      <c r="S79" s="80"/>
      <c r="T79" s="80"/>
      <c r="U79" s="80"/>
      <c r="V79" s="80"/>
      <c r="W79" s="80"/>
    </row>
    <row r="80" spans="1:23" ht="15.75">
      <c r="A80" s="79"/>
      <c r="B80" s="89"/>
      <c r="C80" s="79"/>
      <c r="D80" s="43"/>
      <c r="E80" s="68"/>
      <c r="F80" s="85"/>
      <c r="G80" s="86"/>
      <c r="H80" s="68"/>
      <c r="I80" s="86"/>
      <c r="J80" s="86"/>
      <c r="K80" s="72"/>
      <c r="L80" s="72"/>
      <c r="M80" s="72"/>
      <c r="N80" s="86"/>
      <c r="O80" s="86"/>
      <c r="P80" s="86"/>
      <c r="Q80" s="86"/>
      <c r="R80" s="81"/>
      <c r="S80" s="80"/>
      <c r="T80" s="80"/>
      <c r="U80" s="80"/>
      <c r="V80" s="80"/>
      <c r="W80" s="80"/>
    </row>
    <row r="81" spans="3:23" ht="15.75">
      <c r="C81" s="79"/>
      <c r="D81" s="43"/>
      <c r="E81" s="68"/>
      <c r="F81" s="71"/>
      <c r="G81" s="72"/>
      <c r="H81" s="72"/>
      <c r="I81" s="72"/>
      <c r="J81" s="72"/>
      <c r="K81" s="72"/>
      <c r="L81" s="72"/>
      <c r="M81" s="72"/>
      <c r="N81" s="72"/>
      <c r="O81" s="86"/>
      <c r="P81" s="86"/>
      <c r="Q81" s="86"/>
      <c r="R81" s="81"/>
      <c r="S81" s="80"/>
      <c r="T81" s="80"/>
      <c r="U81" s="80"/>
      <c r="V81" s="80"/>
      <c r="W81" s="80"/>
    </row>
    <row r="82" spans="1:23" ht="15.75">
      <c r="A82" s="79"/>
      <c r="C82" s="79"/>
      <c r="D82" s="92"/>
      <c r="E82" s="68"/>
      <c r="F82" s="71"/>
      <c r="G82" s="68"/>
      <c r="H82" s="68"/>
      <c r="I82" s="68"/>
      <c r="J82" s="68"/>
      <c r="K82" s="68"/>
      <c r="L82" s="71"/>
      <c r="M82" s="68"/>
      <c r="N82" s="80"/>
      <c r="O82" s="80"/>
      <c r="P82" s="80"/>
      <c r="Q82" s="80"/>
      <c r="R82" s="81"/>
      <c r="S82" s="80"/>
      <c r="T82" s="80"/>
      <c r="U82" s="80"/>
      <c r="V82" s="80"/>
      <c r="W82" s="80"/>
    </row>
    <row r="83" spans="1:23" ht="15.75">
      <c r="A83" s="79"/>
      <c r="C83" s="79"/>
      <c r="D83" s="92"/>
      <c r="E83" s="68"/>
      <c r="F83" s="71"/>
      <c r="G83" s="68"/>
      <c r="H83" s="68"/>
      <c r="I83" s="72"/>
      <c r="J83" s="68"/>
      <c r="K83" s="68"/>
      <c r="L83" s="71"/>
      <c r="M83" s="68"/>
      <c r="N83" s="80"/>
      <c r="O83" s="80"/>
      <c r="P83" s="80"/>
      <c r="Q83" s="93"/>
      <c r="R83" s="81"/>
      <c r="S83" s="80"/>
      <c r="T83" s="80"/>
      <c r="U83" s="80"/>
      <c r="V83" s="80"/>
      <c r="W83" s="80"/>
    </row>
    <row r="84" spans="1:23" ht="15.75">
      <c r="A84" s="79"/>
      <c r="C84" s="79"/>
      <c r="D84" s="43"/>
      <c r="E84" s="68"/>
      <c r="F84" s="71"/>
      <c r="G84" s="68"/>
      <c r="H84" s="94"/>
      <c r="I84" s="68"/>
      <c r="J84" s="68"/>
      <c r="K84" s="95"/>
      <c r="L84" s="96"/>
      <c r="M84" s="96"/>
      <c r="N84" s="97"/>
      <c r="O84" s="80"/>
      <c r="P84" s="80"/>
      <c r="Q84" s="80"/>
      <c r="R84" s="81"/>
      <c r="S84" s="80"/>
      <c r="T84" s="80"/>
      <c r="U84" s="80"/>
      <c r="V84" s="80"/>
      <c r="W84" s="80"/>
    </row>
    <row r="85" spans="1:23" ht="15.75">
      <c r="A85" s="79"/>
      <c r="C85" s="79"/>
      <c r="D85" s="43"/>
      <c r="E85" s="68"/>
      <c r="F85" s="82"/>
      <c r="G85" s="72"/>
      <c r="H85" s="72"/>
      <c r="I85" s="72"/>
      <c r="J85" s="72"/>
      <c r="K85" s="72"/>
      <c r="L85" s="72"/>
      <c r="M85" s="72"/>
      <c r="N85" s="80"/>
      <c r="O85" s="80"/>
      <c r="P85" s="80"/>
      <c r="Q85" s="80"/>
      <c r="R85" s="81"/>
      <c r="S85" s="80"/>
      <c r="T85" s="80"/>
      <c r="U85" s="80"/>
      <c r="V85" s="80"/>
      <c r="W85" s="80"/>
    </row>
    <row r="86" spans="1:23" ht="15.75">
      <c r="A86" s="79"/>
      <c r="C86" s="79"/>
      <c r="D86" s="43"/>
      <c r="E86" s="68"/>
      <c r="F86" s="71"/>
      <c r="G86" s="98"/>
      <c r="H86" s="68"/>
      <c r="I86" s="68"/>
      <c r="J86" s="68"/>
      <c r="K86" s="68"/>
      <c r="L86" s="71"/>
      <c r="M86" s="68"/>
      <c r="N86" s="80"/>
      <c r="O86" s="80"/>
      <c r="P86" s="80"/>
      <c r="Q86" s="80"/>
      <c r="R86" s="81"/>
      <c r="S86" s="80"/>
      <c r="T86" s="80"/>
      <c r="U86" s="80"/>
      <c r="V86" s="80"/>
      <c r="W86" s="80"/>
    </row>
    <row r="87" spans="1:23" ht="15.75">
      <c r="A87" s="79"/>
      <c r="C87" s="79"/>
      <c r="D87" s="43"/>
      <c r="E87" s="68"/>
      <c r="F87" s="71"/>
      <c r="G87" s="68"/>
      <c r="H87" s="68"/>
      <c r="I87" s="68"/>
      <c r="J87" s="68"/>
      <c r="K87" s="68"/>
      <c r="L87" s="71"/>
      <c r="M87" s="68"/>
      <c r="N87" s="80"/>
      <c r="O87" s="80"/>
      <c r="P87" s="80"/>
      <c r="Q87" s="80"/>
      <c r="R87" s="81"/>
      <c r="S87" s="80"/>
      <c r="T87" s="80"/>
      <c r="U87" s="80"/>
      <c r="V87" s="80"/>
      <c r="W87" s="80"/>
    </row>
    <row r="88" spans="1:23" ht="15.75">
      <c r="A88" s="79"/>
      <c r="C88" s="79"/>
      <c r="D88" s="43"/>
      <c r="E88" s="68"/>
      <c r="F88" s="71"/>
      <c r="G88" s="68"/>
      <c r="H88" s="68"/>
      <c r="I88" s="68"/>
      <c r="J88" s="68"/>
      <c r="K88" s="68"/>
      <c r="L88" s="71"/>
      <c r="M88" s="68"/>
      <c r="N88" s="80"/>
      <c r="O88" s="80"/>
      <c r="P88" s="80"/>
      <c r="Q88" s="80"/>
      <c r="R88" s="81"/>
      <c r="S88" s="80"/>
      <c r="T88" s="80"/>
      <c r="U88" s="80"/>
      <c r="V88" s="80"/>
      <c r="W88" s="80"/>
    </row>
    <row r="89" spans="1:23" ht="15.75">
      <c r="A89" s="79"/>
      <c r="C89" s="79"/>
      <c r="D89" s="43"/>
      <c r="E89" s="68"/>
      <c r="F89" s="71"/>
      <c r="G89" s="68"/>
      <c r="H89" s="68"/>
      <c r="I89" s="68"/>
      <c r="J89" s="68"/>
      <c r="K89" s="68"/>
      <c r="L89" s="71"/>
      <c r="M89" s="68"/>
      <c r="N89" s="80"/>
      <c r="O89" s="80"/>
      <c r="P89" s="80"/>
      <c r="Q89" s="80"/>
      <c r="R89" s="81"/>
      <c r="S89" s="80"/>
      <c r="T89" s="80"/>
      <c r="U89" s="80"/>
      <c r="V89" s="80"/>
      <c r="W89" s="80"/>
    </row>
    <row r="90" spans="1:23" ht="15.75">
      <c r="A90" s="79"/>
      <c r="C90" s="79"/>
      <c r="D90" s="43"/>
      <c r="E90" s="72"/>
      <c r="F90" s="71"/>
      <c r="G90" s="68"/>
      <c r="H90" s="86"/>
      <c r="I90" s="99"/>
      <c r="J90" s="68"/>
      <c r="K90" s="68"/>
      <c r="L90" s="71"/>
      <c r="M90" s="68"/>
      <c r="N90" s="80"/>
      <c r="O90" s="80"/>
      <c r="P90" s="80"/>
      <c r="Q90" s="80"/>
      <c r="R90" s="81"/>
      <c r="S90" s="80"/>
      <c r="T90" s="80"/>
      <c r="U90" s="80"/>
      <c r="V90" s="80"/>
      <c r="W90" s="80"/>
    </row>
    <row r="91" spans="1:23" ht="15.75">
      <c r="A91" s="79"/>
      <c r="C91" s="79"/>
      <c r="D91" s="43"/>
      <c r="E91" s="68"/>
      <c r="F91" s="71"/>
      <c r="G91" s="68"/>
      <c r="H91" s="68"/>
      <c r="I91" s="68"/>
      <c r="J91" s="68"/>
      <c r="K91" s="68"/>
      <c r="L91" s="71"/>
      <c r="M91" s="68"/>
      <c r="N91" s="80"/>
      <c r="O91" s="80"/>
      <c r="P91" s="80"/>
      <c r="Q91" s="80"/>
      <c r="R91" s="81"/>
      <c r="S91" s="80"/>
      <c r="T91" s="80"/>
      <c r="U91" s="80"/>
      <c r="V91" s="80"/>
      <c r="W91" s="80"/>
    </row>
    <row r="92" spans="1:23" ht="15.75">
      <c r="A92" s="79"/>
      <c r="C92" s="79"/>
      <c r="D92" s="84"/>
      <c r="E92" s="100"/>
      <c r="F92" s="71"/>
      <c r="G92" s="41"/>
      <c r="H92" s="68"/>
      <c r="I92" s="68"/>
      <c r="J92" s="84"/>
      <c r="K92" s="68"/>
      <c r="L92" s="71"/>
      <c r="M92" s="68"/>
      <c r="N92" s="80"/>
      <c r="O92" s="80"/>
      <c r="P92" s="80"/>
      <c r="Q92" s="80"/>
      <c r="R92" s="81"/>
      <c r="S92" s="80"/>
      <c r="T92" s="80"/>
      <c r="U92" s="80"/>
      <c r="V92" s="80"/>
      <c r="W92" s="80"/>
    </row>
    <row r="93" spans="1:23" ht="15.75">
      <c r="A93" s="79"/>
      <c r="C93" s="79"/>
      <c r="D93" s="68"/>
      <c r="E93" s="68"/>
      <c r="F93" s="99"/>
      <c r="G93" s="41"/>
      <c r="H93" s="68"/>
      <c r="I93" s="68"/>
      <c r="J93" s="84"/>
      <c r="K93" s="68"/>
      <c r="L93" s="71"/>
      <c r="M93" s="68"/>
      <c r="N93" s="80"/>
      <c r="O93" s="80"/>
      <c r="P93" s="80"/>
      <c r="Q93" s="80"/>
      <c r="R93" s="81"/>
      <c r="S93" s="80"/>
      <c r="T93" s="80"/>
      <c r="U93" s="80"/>
      <c r="V93" s="80"/>
      <c r="W93" s="80"/>
    </row>
    <row r="94" spans="1:23" ht="15.75">
      <c r="A94" s="79"/>
      <c r="C94" s="79"/>
      <c r="D94" s="84"/>
      <c r="E94" s="43"/>
      <c r="F94" s="71"/>
      <c r="G94" s="41"/>
      <c r="H94" s="68"/>
      <c r="I94" s="68"/>
      <c r="J94" s="68"/>
      <c r="K94" s="68"/>
      <c r="L94" s="71"/>
      <c r="M94" s="68"/>
      <c r="N94" s="80"/>
      <c r="O94" s="80"/>
      <c r="P94" s="80"/>
      <c r="Q94" s="80"/>
      <c r="R94" s="81"/>
      <c r="S94" s="80"/>
      <c r="T94" s="80"/>
      <c r="U94" s="80"/>
      <c r="V94" s="80"/>
      <c r="W94" s="80"/>
    </row>
    <row r="95" spans="4:13" ht="15.75">
      <c r="D95" s="38"/>
      <c r="E95" s="38"/>
      <c r="F95" s="40"/>
      <c r="G95" s="41"/>
      <c r="H95" s="41"/>
      <c r="I95" s="41"/>
      <c r="J95" s="41"/>
      <c r="K95" s="41"/>
      <c r="L95" s="40"/>
      <c r="M95" s="41"/>
    </row>
    <row r="96" spans="4:13" ht="15.75">
      <c r="D96" s="38"/>
      <c r="E96" s="38"/>
      <c r="F96" s="40"/>
      <c r="G96" s="41"/>
      <c r="H96" s="41"/>
      <c r="I96" s="41"/>
      <c r="J96" s="41"/>
      <c r="K96" s="41"/>
      <c r="L96" s="40"/>
      <c r="M96" s="41"/>
    </row>
    <row r="97" spans="4:13" ht="15.75">
      <c r="D97" s="38"/>
      <c r="E97" s="38"/>
      <c r="F97" s="40"/>
      <c r="G97" s="41"/>
      <c r="H97" s="41"/>
      <c r="I97" s="41"/>
      <c r="J97" s="41"/>
      <c r="K97" s="41"/>
      <c r="L97" s="40"/>
      <c r="M97" s="41"/>
    </row>
    <row r="98" spans="4:13" ht="15.75">
      <c r="D98" s="38"/>
      <c r="E98" s="38"/>
      <c r="F98" s="40"/>
      <c r="G98" s="41"/>
      <c r="H98" s="41"/>
      <c r="I98" s="41"/>
      <c r="J98" s="41"/>
      <c r="K98" s="41"/>
      <c r="L98" s="40"/>
      <c r="M98" s="41"/>
    </row>
    <row r="99" spans="4:13" ht="15.75">
      <c r="D99" s="38"/>
      <c r="E99" s="38"/>
      <c r="F99" s="40"/>
      <c r="G99" s="41"/>
      <c r="H99" s="41"/>
      <c r="I99" s="41"/>
      <c r="J99" s="41"/>
      <c r="K99" s="41"/>
      <c r="L99" s="40"/>
      <c r="M99" s="41"/>
    </row>
    <row r="100" spans="1:13" ht="15.75">
      <c r="A100" s="103"/>
      <c r="D100" s="38"/>
      <c r="E100" s="38"/>
      <c r="F100" s="40"/>
      <c r="G100" s="41"/>
      <c r="H100" s="41"/>
      <c r="I100" s="41"/>
      <c r="J100" s="41"/>
      <c r="K100" s="41"/>
      <c r="L100" s="40"/>
      <c r="M100" s="41"/>
    </row>
    <row r="101" spans="4:13" ht="15.75">
      <c r="D101" s="38"/>
      <c r="E101" s="38"/>
      <c r="F101" s="40"/>
      <c r="G101" s="41"/>
      <c r="H101" s="41"/>
      <c r="I101" s="41"/>
      <c r="J101" s="41"/>
      <c r="K101" s="41"/>
      <c r="L101" s="40"/>
      <c r="M101" s="41"/>
    </row>
    <row r="102" spans="4:13" ht="15.75">
      <c r="D102" s="38"/>
      <c r="E102" s="38"/>
      <c r="F102" s="40"/>
      <c r="G102" s="41"/>
      <c r="H102" s="41"/>
      <c r="I102" s="41"/>
      <c r="J102" s="41"/>
      <c r="K102" s="41"/>
      <c r="L102" s="40"/>
      <c r="M102" s="41"/>
    </row>
    <row r="103" spans="4:13" ht="15.75">
      <c r="D103" s="38"/>
      <c r="E103" s="38"/>
      <c r="F103" s="40"/>
      <c r="G103" s="41"/>
      <c r="H103" s="41"/>
      <c r="I103" s="41"/>
      <c r="J103" s="41"/>
      <c r="K103" s="41"/>
      <c r="L103" s="40"/>
      <c r="M103" s="41"/>
    </row>
  </sheetData>
  <sheetProtection/>
  <mergeCells count="42">
    <mergeCell ref="A35:D35"/>
    <mergeCell ref="A38:D38"/>
    <mergeCell ref="A64:B64"/>
    <mergeCell ref="A63:D63"/>
    <mergeCell ref="A58:D58"/>
    <mergeCell ref="A52:A53"/>
    <mergeCell ref="A54:D54"/>
    <mergeCell ref="A47:A50"/>
    <mergeCell ref="A51:D51"/>
    <mergeCell ref="A56:W56"/>
    <mergeCell ref="A67:W67"/>
    <mergeCell ref="A36:D36"/>
    <mergeCell ref="A23:D23"/>
    <mergeCell ref="A11:A18"/>
    <mergeCell ref="A19:A21"/>
    <mergeCell ref="A57:D57"/>
    <mergeCell ref="A39:A45"/>
    <mergeCell ref="A26:D26"/>
    <mergeCell ref="A25:D25"/>
    <mergeCell ref="A27:A30"/>
    <mergeCell ref="A31:D31"/>
    <mergeCell ref="A32:A34"/>
    <mergeCell ref="C7:C8"/>
    <mergeCell ref="F7:F8"/>
    <mergeCell ref="A10:D10"/>
    <mergeCell ref="A22:D22"/>
    <mergeCell ref="L7:L8"/>
    <mergeCell ref="A9:W9"/>
    <mergeCell ref="M7:Q7"/>
    <mergeCell ref="A7:A8"/>
    <mergeCell ref="S7:W7"/>
    <mergeCell ref="B7:B8"/>
    <mergeCell ref="R7:R8"/>
    <mergeCell ref="D7:D8"/>
    <mergeCell ref="G7:K7"/>
    <mergeCell ref="E7:E8"/>
    <mergeCell ref="T1:W1"/>
    <mergeCell ref="T2:W2"/>
    <mergeCell ref="T3:W3"/>
    <mergeCell ref="V6:W6"/>
    <mergeCell ref="A5:W5"/>
    <mergeCell ref="A4:W4"/>
  </mergeCells>
  <printOptions/>
  <pageMargins left="0" right="0" top="0.5905511811023623" bottom="0.4724409448818898" header="0.5118110236220472" footer="0.2755905511811024"/>
  <pageSetup firstPageNumber="1" useFirstPageNumber="1" fitToHeight="9" horizontalDpi="600" verticalDpi="600" orientation="landscape" paperSize="9" scale="46" r:id="rId1"/>
  <headerFooter alignWithMargins="0">
    <oddHeader>&amp;C&amp;P</oddHeader>
  </headerFooter>
  <rowBreaks count="4" manualBreakCount="4">
    <brk id="18" max="22" man="1"/>
    <brk id="30" max="22" man="1"/>
    <brk id="44" max="22" man="1"/>
    <brk id="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nikitinskaya</cp:lastModifiedBy>
  <cp:lastPrinted>2016-04-08T17:57:06Z</cp:lastPrinted>
  <dcterms:created xsi:type="dcterms:W3CDTF">1996-10-08T23:32:33Z</dcterms:created>
  <dcterms:modified xsi:type="dcterms:W3CDTF">2016-04-11T14:54:39Z</dcterms:modified>
  <cp:category/>
  <cp:version/>
  <cp:contentType/>
  <cp:contentStatus/>
</cp:coreProperties>
</file>