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9305" windowHeight="1176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'Лист1'!$A$1:$Q$117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Q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</commentList>
</comments>
</file>

<file path=xl/sharedStrings.xml><?xml version="1.0" encoding="utf-8"?>
<sst xmlns="http://schemas.openxmlformats.org/spreadsheetml/2006/main" count="323" uniqueCount="105">
  <si>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</si>
  <si>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</si>
  <si>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</si>
  <si>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</si>
  <si>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</si>
  <si>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</si>
  <si>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</si>
  <si>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</si>
  <si>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Программа</t>
  </si>
  <si>
    <t>Подпрограмма</t>
  </si>
  <si>
    <t>Цель программы</t>
  </si>
  <si>
    <t>Задача подпрограммы</t>
  </si>
  <si>
    <t>да/нет</t>
  </si>
  <si>
    <t>да</t>
  </si>
  <si>
    <t>%</t>
  </si>
  <si>
    <t>Показатель 1 «Количество оформленных протоколов общественных обсуждений»</t>
  </si>
  <si>
    <t>Показатель 2 «Количество посаженных зеленых насаждений»</t>
  </si>
  <si>
    <t>Показатель 1 «Количество демеркуризированных ртутьсодержащих отходов»</t>
  </si>
  <si>
    <t>Показатель 1 «Объем мусора, вывезенного в результате ликвидации несанкционированных свалок с последующим размещением на полигоне ТБО»</t>
  </si>
  <si>
    <t>Показатель 1 «Количество единиц приобретенной техники»</t>
  </si>
  <si>
    <t>Подпрограмма 2 «Формирование экологической культуры населения»</t>
  </si>
  <si>
    <t>Показатель 1 «Доля населения, привлеченного к реализации проектов в области охраны окружающей среды, реализованных за счет субсидий, предоставляемых социально ориентированным некоммерческим организациям»</t>
  </si>
  <si>
    <t>Показатель 1 «Количество  проведенных заседаний координационного совета в соответствующем году»</t>
  </si>
  <si>
    <t xml:space="preserve">Подпрограмма 1 «Улучшение качества окружающей среды на территории муниципального образования «Северодвинск» </t>
  </si>
  <si>
    <t>Показатель 1 «Количество согласованной проектной документации»</t>
  </si>
  <si>
    <t>Показатель 1 «Количество составленных актов»</t>
  </si>
  <si>
    <t>Задача 1  «Повышение уровня экологического образования и воспитания населения Северодвинска»</t>
  </si>
  <si>
    <t>Показатель 1 «Количество проведенных обучающих семинаров»</t>
  </si>
  <si>
    <t>Показатель 1 «Количество информации, размещенной на официальном сайте Администрации Северодвинска в соответствующем году»</t>
  </si>
  <si>
    <t xml:space="preserve">Задача 2  «Повышение заинтересованности граждан, общественных объединений, некоммерческих организаций в решении вопросов, связанных с охраной окружающей среды» </t>
  </si>
  <si>
    <t xml:space="preserve">Задача 1 «Снижение антропогенной нагрузки на окружающую среду» </t>
  </si>
  <si>
    <t>Показатель 1 «Количество выданных согласований об обрезке зеленых насаждений»</t>
  </si>
  <si>
    <t>Показатель 1 «Количество оборудования, отремонтированного при капитальном ремонте»</t>
  </si>
  <si>
    <t>единиц, не менее</t>
  </si>
  <si>
    <t>кв. м, не менее</t>
  </si>
  <si>
    <t>единиц,                        не менее</t>
  </si>
  <si>
    <t>единиц,                  не более</t>
  </si>
  <si>
    <t>единиц,                                   не менее</t>
  </si>
  <si>
    <t>единиц,                              не менее</t>
  </si>
  <si>
    <t>куб. м,                          не менее</t>
  </si>
  <si>
    <t>N</t>
  </si>
  <si>
    <t>Показатель 1 «Количество ликвидированных зеленых насаждений»</t>
  </si>
  <si>
    <t>Мероприятие (подпрограм-мы или администра-тивное)</t>
  </si>
  <si>
    <t>Источник финансирования</t>
  </si>
  <si>
    <t>местный бюджет</t>
  </si>
  <si>
    <t>Показатель 1 «Площадь территории городских лесов, очищенной от захламления»</t>
  </si>
  <si>
    <t>Соисполнитель: Комитет ЖКХ, ТиС Администрации Северодвинска</t>
  </si>
  <si>
    <t>Аналитический код</t>
  </si>
  <si>
    <t>Административное мероприятие 1.01 «Согласование проектной документации для проектирования объектов строительства, временного размещения временных объектов в соответствии с природоохранным законодательством»</t>
  </si>
  <si>
    <t>Показатель 2 «Количество школ, детских садов, учреждений культуры, участвующих в мероприятиях»</t>
  </si>
  <si>
    <t>Показатель 1 «Количество установленных контейнеров для селективного (раздельного) сбора отходов»</t>
  </si>
  <si>
    <t>Показатель 1 «Количество ежегодно проводимых мероприятий по экологическому образованию, просвещению и формированию экологической культуры»</t>
  </si>
  <si>
    <t>Мероприятие 2.01 «Осуществление ликвидации несанкционированных свалок ртутьсодержащих отходов с последующей демеркуризацией»</t>
  </si>
  <si>
    <t>Мероприятие 2.05 «Обустройство временной площадки для временного хранения ТБО в с. Ненокса»</t>
  </si>
  <si>
    <t>Административное мероприятие 1.02 «Организация проведения обучающих семинаров по вопросам охраны окружающей среды»</t>
  </si>
  <si>
    <t>Мероприятие 1.03 «Изготовление рекламной продукции экологической направленности»</t>
  </si>
  <si>
    <t>Мероприятие 1.04  «Приобретение информации о загрязнении окружающей среды в г. Северодвинске»</t>
  </si>
  <si>
    <t>Административное мероприятие 2.02 «Подготовка и проведение заседаний координационного совета по вопросам организации мероприятий по охране окружающей среды при Администрации Северодвинска»</t>
  </si>
  <si>
    <t>Административное мероприятие 1.02 «Проведение общественных обсуждений о намечаемой хозяйственной и иной деятельности, которая подлежит экологической экспертизе»</t>
  </si>
  <si>
    <t>Административное мероприятие 1.04 «Согласование ОЭиП Администрации Северодвинска ликвидации зеленых насаждений, осуществляемой физическими и юридическими лицами»</t>
  </si>
  <si>
    <t>Административное мероприятие 1.05 «Согласование ОЭиП Администрации Северодвинска обрезки зеленых насаждений, осуществляемой физическими и юридическими лицами»</t>
  </si>
  <si>
    <t>Мероприятие 1.09 «Выполнение работ по охране, защите, воспроизводству городских лесов (очистка лесов от захламления)»</t>
  </si>
  <si>
    <t>Мероприятие 2.04 «Приобретение специальной техники для полигона ТБО г. Северодвинска»</t>
  </si>
  <si>
    <t>Административное мероприятие 1.03 «Проведение обследований территорий в целях выявления несанкционированного размещения отходов»</t>
  </si>
  <si>
    <t>г. Северодвинск</t>
  </si>
  <si>
    <t>с. Ненокса</t>
  </si>
  <si>
    <t>п. Белое озеро</t>
  </si>
  <si>
    <t>Административное мероприятие 1.01 «Проведение мероприятий по экологическому образованию, просвещению и формированию экологической культуры»</t>
  </si>
  <si>
    <t>Показатель 1 «Доля выполненных мероприятий по экологическому образованию, просвещению и формированию экологической культуры от общего количества запланированных мероприятий»</t>
  </si>
  <si>
    <t>Показатель 1  «Количество изготовленной рекламной продукции экологической направленности»</t>
  </si>
  <si>
    <t>Мероприятие 2.01  «Оказание поддержки социально ориентированным некоммерческим организациям для реализации проектов в области охраны окружающей среды и защиты животных»</t>
  </si>
  <si>
    <t>Показатель 1 «Количество  проектов в области охраны окружающей среды и защиты животных, ежегодно реализованных за счет субсидий, предоставляемых социально ориентированным некоммерческим организациям»</t>
  </si>
  <si>
    <t>Показатель 2 «Количество  зеленых насаждений, посаженных при реализации проектов в области охраны окружающей среды и защиты животных  социально ориентированными некоммерческими организациями»</t>
  </si>
  <si>
    <t>Административное мероприятие 2.03 «Участие в организации деятельности по раздельному сбору отходов на территории муниципального образования «Северодвинск»</t>
  </si>
  <si>
    <t>Показатель 1 «Количество обустроенных площадок»</t>
  </si>
  <si>
    <t xml:space="preserve">Задача 2 «Снижение негативного воздействия отходов производства и потребления на окружающую среду на территории муниципального образования «Северодвинск» </t>
  </si>
  <si>
    <t xml:space="preserve"> Показатель 1. «Доля отработанных ртутьсодержащих ламп, собранных у населения (относительно количества, собранного в 2015 году)»</t>
  </si>
  <si>
    <t>Показатель 2 «Доля отработанных химических источников питания (батареек, аккумуляторов), собранных у населения (относительно количества, собранного в 2015 году)»</t>
  </si>
  <si>
    <t>Показатель 3 «Доля контейнерных площадок, оборудованных раздельным сбором, на территории муниципального образования «Северодвинск»</t>
  </si>
  <si>
    <t>Показатель 4 «Доля населения Северодвинска, охваченного процессом экологического просвещения»</t>
  </si>
  <si>
    <t>Мероприятие 1.08 «Осуществление содержания территорий общего пользования - берега рек, озер, водоемов»</t>
  </si>
  <si>
    <t>Показатель 1 «Площадь ТОП берегов рек, озер, водоемов, обеспеченных уборкой»</t>
  </si>
  <si>
    <t>Цель 1 «Обеспечение экологической безопасности на территории муниципального образования «Северодвинск»</t>
  </si>
  <si>
    <t>Мероприятие 1.06 «Выполнение капитального ремонта очистных сооружений ливневых сточных вод»</t>
  </si>
  <si>
    <t xml:space="preserve">Показатель 2 «Доля раздельно собранных отходов в общем количестве отходов, образующихся у населения» </t>
  </si>
  <si>
    <t>Показатель 1 «Объем мусора, вывезенного в результате ликвидации несанкционированных свалок с последующим размещением на полигоне ТБО»                                               В том числе:</t>
  </si>
  <si>
    <t>Характеристика муниципальной программы «Охрана окружающей среды Северодвинска на 2016-2021 годы»</t>
  </si>
  <si>
    <t>Муниципальная программа «Охрана окружающей среды Северодвинска на 2016-2021 годы»</t>
  </si>
  <si>
    <t>Показатель 1 «Доля вывезенных на переработку отсортированных отходов от общего количества отходов, собранных на контейнерныхплощадках, оборудованных контейнерами для раздельного сбора отходов»</t>
  </si>
  <si>
    <t>Показатель 2 «Доля ликвидированных несанкционированных свалок  отходов от общего числа несанкционированных свалок отходов на территории муниципального образования «Северодвинск»</t>
  </si>
  <si>
    <t>Показатель 1 «Доля отходов, захороненных экологически безопасным способом, в общей массе отходов, направленных на захоронение на территории муниципального образования «Северодвинск»</t>
  </si>
  <si>
    <t xml:space="preserve"> %</t>
  </si>
  <si>
    <t xml:space="preserve"> единиц, не менее</t>
  </si>
  <si>
    <t>Ответственный исполнитель: Администрация Северодвинска в лице Отдела экологии и природопользования</t>
  </si>
  <si>
    <t>Показатель 1 «Устройство объектов  для парковки автомобилей (заездных карманов, разворотной площадки)» с нарастающим итогом</t>
  </si>
  <si>
    <t>Мероприятие 1.07 «Выполнение работ по благоустройству рекреационной зоны севернее Воинского мемориала о. Ягры»</t>
  </si>
  <si>
    <t xml:space="preserve">Мероприятие 2.02 «Осуществление ликвидации
несанкционированных свалок в муниципальном образовании «Северодвинск»                                                                                         </t>
  </si>
  <si>
    <t>нет</t>
  </si>
  <si>
    <t>Показатель 1 «Количество постановлений о награждении»</t>
  </si>
  <si>
    <t>Элимелах Лилия Борисовна</t>
  </si>
  <si>
    <t>584006</t>
  </si>
  <si>
    <t>Административное мероприятие 1.05 «Подготовка постановления об утверждении итогов конкурса  на лучшую организацию и проведение мероприятий Года экологии и Года особо охраняемых природных территорий на территории муниципального образования «Северодвинск»</t>
  </si>
  <si>
    <t>Мероприятие 1.06 «Поощрение участников мероприятий, проводимых в Год экологии и Год особо охраняемых природных территорий»</t>
  </si>
  <si>
    <t>Показатель 1 «Число поощряемых коллективов -  участников Года экологии и Года особо охраняемых природных территорий»</t>
  </si>
  <si>
    <t>Приложение  4                                                                                                                                  к муниципальной программе «Охрана окружающей среды Северодвинска на 2016-2021 годы», утвержденной постановлением Администрации Северодвинска
  от  08.12.2015 № 604-па (в редакции постановления Администрации Северодвинска                                                          от 20.07.2017  №  23-па)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</si>
</sst>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0.0000000"/>
    <numFmt numFmtId="187" formatCode="0.000000"/>
    <numFmt numFmtId="188" formatCode="_-* #,##0_р_._-;\-* #,##0_р_._-;_-* &quot;-&quot;??_р_._-;_-@_-"/>
    <numFmt numFmtId="189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0" fontId="8" fillId="32" borderId="11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177" fontId="8" fillId="32" borderId="11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8" fillId="32" borderId="11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center" vertical="center" wrapText="1"/>
    </xf>
    <xf numFmtId="176" fontId="8" fillId="32" borderId="18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23" xfId="0" applyNumberFormat="1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left" vertical="center" wrapText="1"/>
    </xf>
    <xf numFmtId="0" fontId="8" fillId="32" borderId="26" xfId="0" applyFont="1" applyFill="1" applyBorder="1" applyAlignment="1">
      <alignment horizontal="center" vertical="center" wrapText="1"/>
    </xf>
    <xf numFmtId="176" fontId="8" fillId="32" borderId="26" xfId="0" applyNumberFormat="1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/>
    </xf>
    <xf numFmtId="184" fontId="8" fillId="32" borderId="11" xfId="60" applyNumberFormat="1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/>
    </xf>
    <xf numFmtId="1" fontId="8" fillId="32" borderId="26" xfId="0" applyNumberFormat="1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 textRotation="90"/>
    </xf>
    <xf numFmtId="0" fontId="8" fillId="32" borderId="31" xfId="0" applyFont="1" applyFill="1" applyBorder="1" applyAlignment="1">
      <alignment horizontal="center" vertical="center" textRotation="90"/>
    </xf>
    <xf numFmtId="0" fontId="8" fillId="32" borderId="32" xfId="0" applyFont="1" applyFill="1" applyBorder="1" applyAlignment="1">
      <alignment horizontal="center" vertical="center" textRotation="90"/>
    </xf>
    <xf numFmtId="0" fontId="8" fillId="32" borderId="33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0" fontId="8" fillId="32" borderId="2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textRotation="90"/>
    </xf>
    <xf numFmtId="0" fontId="1" fillId="32" borderId="25" xfId="0" applyFont="1" applyFill="1" applyBorder="1" applyAlignment="1">
      <alignment horizontal="center" textRotation="90"/>
    </xf>
    <xf numFmtId="0" fontId="1" fillId="32" borderId="34" xfId="0" applyFont="1" applyFill="1" applyBorder="1" applyAlignment="1">
      <alignment horizontal="center" textRotation="90"/>
    </xf>
    <xf numFmtId="0" fontId="8" fillId="32" borderId="2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tabSelected="1" view="pageBreakPreview" zoomScaleSheetLayoutView="100" zoomScalePageLayoutView="0" workbookViewId="0" topLeftCell="A1">
      <pane ySplit="1" topLeftCell="A65" activePane="bottomLeft" state="frozen"/>
      <selection pane="topLeft" activeCell="A1" sqref="A1"/>
      <selection pane="bottomLeft" activeCell="L1" sqref="L1:P1"/>
    </sheetView>
  </sheetViews>
  <sheetFormatPr defaultColWidth="9.140625" defaultRowHeight="15"/>
  <cols>
    <col min="1" max="1" width="5.57421875" style="1" customWidth="1"/>
    <col min="2" max="3" width="3.57421875" style="1" customWidth="1"/>
    <col min="4" max="4" width="4.28125" style="1" customWidth="1"/>
    <col min="5" max="5" width="5.8515625" style="1" customWidth="1"/>
    <col min="6" max="6" width="7.57421875" style="1" customWidth="1"/>
    <col min="7" max="7" width="5.7109375" style="1" customWidth="1"/>
    <col min="8" max="8" width="44.7109375" style="1" customWidth="1"/>
    <col min="9" max="9" width="10.8515625" style="1" customWidth="1"/>
    <col min="10" max="10" width="8.421875" style="1" customWidth="1"/>
    <col min="11" max="11" width="7.7109375" style="1" customWidth="1"/>
    <col min="12" max="12" width="8.421875" style="1" customWidth="1"/>
    <col min="13" max="13" width="9.7109375" style="1" customWidth="1"/>
    <col min="14" max="14" width="8.140625" style="1" customWidth="1"/>
    <col min="15" max="15" width="7.8515625" style="1" customWidth="1"/>
    <col min="16" max="16" width="9.8515625" style="1" bestFit="1" customWidth="1"/>
    <col min="17" max="17" width="11.00390625" style="1" bestFit="1" customWidth="1"/>
    <col min="18" max="16384" width="9.140625" style="1" customWidth="1"/>
  </cols>
  <sheetData>
    <row r="1" spans="8:16" s="2" customFormat="1" ht="99.75" customHeight="1">
      <c r="H1" s="7"/>
      <c r="I1" s="11"/>
      <c r="K1" s="8"/>
      <c r="L1" s="61" t="s">
        <v>104</v>
      </c>
      <c r="M1" s="61"/>
      <c r="N1" s="61"/>
      <c r="O1" s="61"/>
      <c r="P1" s="61"/>
    </row>
    <row r="2" spans="1:17" s="2" customFormat="1" ht="18" customHeight="1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2" customFormat="1" ht="18" customHeight="1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2" customFormat="1" ht="18" customHeight="1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="2" customFormat="1" ht="13.5" thickBot="1"/>
    <row r="6" spans="1:17" s="2" customFormat="1" ht="40.5" customHeight="1" thickBot="1">
      <c r="A6" s="54" t="s">
        <v>47</v>
      </c>
      <c r="B6" s="55"/>
      <c r="C6" s="55"/>
      <c r="D6" s="55"/>
      <c r="E6" s="55"/>
      <c r="F6" s="56"/>
      <c r="G6" s="72" t="s">
        <v>43</v>
      </c>
      <c r="H6" s="52" t="s">
        <v>0</v>
      </c>
      <c r="I6" s="52" t="s">
        <v>1</v>
      </c>
      <c r="J6" s="62" t="s">
        <v>2</v>
      </c>
      <c r="K6" s="75"/>
      <c r="L6" s="75"/>
      <c r="M6" s="75"/>
      <c r="N6" s="76"/>
      <c r="O6" s="63"/>
      <c r="P6" s="62" t="s">
        <v>3</v>
      </c>
      <c r="Q6" s="63"/>
    </row>
    <row r="7" spans="1:17" s="2" customFormat="1" ht="73.5" customHeight="1">
      <c r="A7" s="57" t="s">
        <v>8</v>
      </c>
      <c r="B7" s="59" t="s">
        <v>10</v>
      </c>
      <c r="C7" s="59" t="s">
        <v>9</v>
      </c>
      <c r="D7" s="59" t="s">
        <v>11</v>
      </c>
      <c r="E7" s="68" t="s">
        <v>42</v>
      </c>
      <c r="F7" s="69"/>
      <c r="G7" s="73"/>
      <c r="H7" s="53"/>
      <c r="I7" s="53"/>
      <c r="J7" s="52">
        <v>2016</v>
      </c>
      <c r="K7" s="52">
        <v>2017</v>
      </c>
      <c r="L7" s="52">
        <v>2018</v>
      </c>
      <c r="M7" s="52">
        <v>2019</v>
      </c>
      <c r="N7" s="52">
        <v>2020</v>
      </c>
      <c r="O7" s="52">
        <v>2021</v>
      </c>
      <c r="P7" s="52" t="s">
        <v>4</v>
      </c>
      <c r="Q7" s="52" t="s">
        <v>5</v>
      </c>
    </row>
    <row r="8" spans="1:17" s="2" customFormat="1" ht="30" customHeight="1" thickBot="1">
      <c r="A8" s="58"/>
      <c r="B8" s="60"/>
      <c r="C8" s="60"/>
      <c r="D8" s="60"/>
      <c r="E8" s="70"/>
      <c r="F8" s="71"/>
      <c r="G8" s="74"/>
      <c r="H8" s="53"/>
      <c r="I8" s="53"/>
      <c r="J8" s="53"/>
      <c r="K8" s="53"/>
      <c r="L8" s="53"/>
      <c r="M8" s="77"/>
      <c r="N8" s="64"/>
      <c r="O8" s="64"/>
      <c r="P8" s="53"/>
      <c r="Q8" s="53"/>
    </row>
    <row r="9" spans="1:17" s="3" customFormat="1" ht="13.5" thickBo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5">
        <v>6</v>
      </c>
      <c r="G9" s="16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8" s="2" customFormat="1" ht="28.5" customHeight="1" thickBot="1">
      <c r="A10" s="18" t="s">
        <v>40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G10" s="16"/>
      <c r="H10" s="19" t="s">
        <v>87</v>
      </c>
      <c r="I10" s="17" t="s">
        <v>7</v>
      </c>
      <c r="J10" s="20">
        <f aca="true" t="shared" si="0" ref="J10:M11">J17+J62</f>
        <v>6363.599999999999</v>
      </c>
      <c r="K10" s="20">
        <f t="shared" si="0"/>
        <v>5083.9</v>
      </c>
      <c r="L10" s="20">
        <f t="shared" si="0"/>
        <v>2770.6</v>
      </c>
      <c r="M10" s="20">
        <f t="shared" si="0"/>
        <v>2874</v>
      </c>
      <c r="N10" s="20">
        <f>N11</f>
        <v>2941</v>
      </c>
      <c r="O10" s="20">
        <f>O11</f>
        <v>3023</v>
      </c>
      <c r="P10" s="20">
        <f>SUM(J10:O10)</f>
        <v>23056.1</v>
      </c>
      <c r="Q10" s="17">
        <v>2021</v>
      </c>
      <c r="R10" s="4"/>
    </row>
    <row r="11" spans="1:18" s="2" customFormat="1" ht="13.5" thickBot="1">
      <c r="A11" s="18" t="s">
        <v>40</v>
      </c>
      <c r="B11" s="14">
        <v>0</v>
      </c>
      <c r="C11" s="14">
        <v>0</v>
      </c>
      <c r="D11" s="14">
        <v>0</v>
      </c>
      <c r="E11" s="14">
        <v>0</v>
      </c>
      <c r="F11" s="15">
        <v>0</v>
      </c>
      <c r="G11" s="16">
        <v>3</v>
      </c>
      <c r="H11" s="12" t="s">
        <v>44</v>
      </c>
      <c r="I11" s="17" t="s">
        <v>7</v>
      </c>
      <c r="J11" s="20">
        <f t="shared" si="0"/>
        <v>6363.599999999999</v>
      </c>
      <c r="K11" s="20">
        <f t="shared" si="0"/>
        <v>5083.9</v>
      </c>
      <c r="L11" s="20">
        <f t="shared" si="0"/>
        <v>2770.6</v>
      </c>
      <c r="M11" s="20">
        <f t="shared" si="0"/>
        <v>2874</v>
      </c>
      <c r="N11" s="20">
        <f>N18+N63</f>
        <v>2941</v>
      </c>
      <c r="O11" s="20">
        <f>O18+O63</f>
        <v>3023</v>
      </c>
      <c r="P11" s="20">
        <f>SUM(J11:O11)</f>
        <v>23056.1</v>
      </c>
      <c r="Q11" s="17">
        <v>2021</v>
      </c>
      <c r="R11" s="4"/>
    </row>
    <row r="12" spans="1:17" s="2" customFormat="1" ht="39.75" customHeight="1" thickBot="1">
      <c r="A12" s="18" t="s">
        <v>40</v>
      </c>
      <c r="B12" s="14">
        <v>1</v>
      </c>
      <c r="C12" s="14">
        <v>0</v>
      </c>
      <c r="D12" s="14">
        <v>0</v>
      </c>
      <c r="E12" s="14">
        <v>0</v>
      </c>
      <c r="F12" s="15">
        <v>0</v>
      </c>
      <c r="G12" s="16"/>
      <c r="H12" s="12" t="s">
        <v>82</v>
      </c>
      <c r="I12" s="17" t="s">
        <v>7</v>
      </c>
      <c r="J12" s="20">
        <f>J10</f>
        <v>6363.599999999999</v>
      </c>
      <c r="K12" s="20">
        <f>K10</f>
        <v>5083.9</v>
      </c>
      <c r="L12" s="20">
        <f>L10</f>
        <v>2770.6</v>
      </c>
      <c r="M12" s="20">
        <f>M10</f>
        <v>2874</v>
      </c>
      <c r="N12" s="20">
        <f>N11</f>
        <v>2941</v>
      </c>
      <c r="O12" s="20">
        <f>O11</f>
        <v>3023</v>
      </c>
      <c r="P12" s="20">
        <f>P10</f>
        <v>23056.1</v>
      </c>
      <c r="Q12" s="17">
        <v>2021</v>
      </c>
    </row>
    <row r="13" spans="1:17" s="2" customFormat="1" ht="57" customHeight="1" thickBot="1">
      <c r="A13" s="18" t="s">
        <v>40</v>
      </c>
      <c r="B13" s="14">
        <v>1</v>
      </c>
      <c r="C13" s="14">
        <v>0</v>
      </c>
      <c r="D13" s="14">
        <v>0</v>
      </c>
      <c r="E13" s="14">
        <v>0</v>
      </c>
      <c r="F13" s="15">
        <v>0</v>
      </c>
      <c r="G13" s="16"/>
      <c r="H13" s="12" t="s">
        <v>90</v>
      </c>
      <c r="I13" s="17" t="s">
        <v>14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2021</v>
      </c>
    </row>
    <row r="14" spans="1:17" s="2" customFormat="1" ht="42.75" customHeight="1" thickBot="1">
      <c r="A14" s="21" t="s">
        <v>40</v>
      </c>
      <c r="B14" s="22">
        <v>1</v>
      </c>
      <c r="C14" s="22">
        <v>0</v>
      </c>
      <c r="D14" s="22">
        <v>0</v>
      </c>
      <c r="E14" s="22">
        <v>0</v>
      </c>
      <c r="F14" s="23">
        <v>0</v>
      </c>
      <c r="G14" s="24"/>
      <c r="H14" s="12" t="s">
        <v>84</v>
      </c>
      <c r="I14" s="17" t="s">
        <v>91</v>
      </c>
      <c r="J14" s="17">
        <v>6</v>
      </c>
      <c r="K14" s="17">
        <v>7</v>
      </c>
      <c r="L14" s="17">
        <v>8</v>
      </c>
      <c r="M14" s="17">
        <v>10</v>
      </c>
      <c r="N14" s="17">
        <v>11</v>
      </c>
      <c r="O14" s="17">
        <v>12</v>
      </c>
      <c r="P14" s="17">
        <v>12</v>
      </c>
      <c r="Q14" s="17">
        <v>2021</v>
      </c>
    </row>
    <row r="15" spans="1:17" s="2" customFormat="1" ht="45" customHeight="1" thickBot="1">
      <c r="A15" s="18" t="s">
        <v>40</v>
      </c>
      <c r="B15" s="14">
        <v>1</v>
      </c>
      <c r="C15" s="14">
        <v>0</v>
      </c>
      <c r="D15" s="14">
        <v>0</v>
      </c>
      <c r="E15" s="14">
        <v>0</v>
      </c>
      <c r="F15" s="15">
        <v>0</v>
      </c>
      <c r="G15" s="16"/>
      <c r="H15" s="12" t="s">
        <v>78</v>
      </c>
      <c r="I15" s="17" t="s">
        <v>14</v>
      </c>
      <c r="J15" s="17">
        <v>36</v>
      </c>
      <c r="K15" s="17">
        <v>43</v>
      </c>
      <c r="L15" s="17">
        <v>50</v>
      </c>
      <c r="M15" s="17">
        <v>56</v>
      </c>
      <c r="N15" s="17">
        <v>63</v>
      </c>
      <c r="O15" s="17">
        <v>70</v>
      </c>
      <c r="P15" s="17">
        <v>70</v>
      </c>
      <c r="Q15" s="17">
        <v>2021</v>
      </c>
    </row>
    <row r="16" spans="1:17" s="2" customFormat="1" ht="39" customHeight="1" thickBot="1">
      <c r="A16" s="18" t="s">
        <v>40</v>
      </c>
      <c r="B16" s="14">
        <v>1</v>
      </c>
      <c r="C16" s="14">
        <v>0</v>
      </c>
      <c r="D16" s="14">
        <v>0</v>
      </c>
      <c r="E16" s="14">
        <v>0</v>
      </c>
      <c r="F16" s="15">
        <v>0</v>
      </c>
      <c r="G16" s="16"/>
      <c r="H16" s="12" t="s">
        <v>79</v>
      </c>
      <c r="I16" s="17" t="s">
        <v>14</v>
      </c>
      <c r="J16" s="17">
        <v>34.8</v>
      </c>
      <c r="K16" s="17">
        <v>35</v>
      </c>
      <c r="L16" s="17">
        <v>35.2</v>
      </c>
      <c r="M16" s="17">
        <v>35.4</v>
      </c>
      <c r="N16" s="17">
        <v>35.6</v>
      </c>
      <c r="O16" s="17">
        <v>35.8</v>
      </c>
      <c r="P16" s="17">
        <v>35.8</v>
      </c>
      <c r="Q16" s="17">
        <v>2021</v>
      </c>
    </row>
    <row r="17" spans="1:17" s="2" customFormat="1" ht="44.25" customHeight="1" thickBot="1">
      <c r="A17" s="18" t="s">
        <v>40</v>
      </c>
      <c r="B17" s="14">
        <v>1</v>
      </c>
      <c r="C17" s="14">
        <v>1</v>
      </c>
      <c r="D17" s="14">
        <v>0</v>
      </c>
      <c r="E17" s="14">
        <v>0</v>
      </c>
      <c r="F17" s="15">
        <v>0</v>
      </c>
      <c r="G17" s="16"/>
      <c r="H17" s="19" t="s">
        <v>23</v>
      </c>
      <c r="I17" s="17" t="s">
        <v>7</v>
      </c>
      <c r="J17" s="25">
        <f aca="true" t="shared" si="1" ref="J17:O18">J19+J42</f>
        <v>5770.599999999999</v>
      </c>
      <c r="K17" s="25">
        <f t="shared" si="1"/>
        <v>4490.9</v>
      </c>
      <c r="L17" s="25">
        <f t="shared" si="1"/>
        <v>2285.6</v>
      </c>
      <c r="M17" s="25">
        <f t="shared" si="1"/>
        <v>2379</v>
      </c>
      <c r="N17" s="25">
        <f t="shared" si="1"/>
        <v>2441</v>
      </c>
      <c r="O17" s="25">
        <f t="shared" si="1"/>
        <v>2518</v>
      </c>
      <c r="P17" s="25">
        <f>SUM(J17:O17)</f>
        <v>19885.1</v>
      </c>
      <c r="Q17" s="17">
        <v>2021</v>
      </c>
    </row>
    <row r="18" spans="1:18" s="2" customFormat="1" ht="13.5" thickBot="1">
      <c r="A18" s="18" t="s">
        <v>40</v>
      </c>
      <c r="B18" s="14">
        <v>1</v>
      </c>
      <c r="C18" s="14">
        <v>1</v>
      </c>
      <c r="D18" s="14">
        <v>0</v>
      </c>
      <c r="E18" s="14">
        <v>0</v>
      </c>
      <c r="F18" s="15">
        <v>0</v>
      </c>
      <c r="G18" s="16">
        <v>3</v>
      </c>
      <c r="H18" s="12" t="s">
        <v>44</v>
      </c>
      <c r="I18" s="17" t="s">
        <v>7</v>
      </c>
      <c r="J18" s="25">
        <f t="shared" si="1"/>
        <v>5770.599999999999</v>
      </c>
      <c r="K18" s="25">
        <f t="shared" si="1"/>
        <v>4490.9</v>
      </c>
      <c r="L18" s="25">
        <f t="shared" si="1"/>
        <v>2285.6</v>
      </c>
      <c r="M18" s="25">
        <f t="shared" si="1"/>
        <v>2379</v>
      </c>
      <c r="N18" s="25">
        <f t="shared" si="1"/>
        <v>2441</v>
      </c>
      <c r="O18" s="25">
        <f t="shared" si="1"/>
        <v>2518</v>
      </c>
      <c r="P18" s="25">
        <f>SUM(J18:O18)</f>
        <v>19885.1</v>
      </c>
      <c r="Q18" s="17">
        <v>2021</v>
      </c>
      <c r="R18" s="4"/>
    </row>
    <row r="19" spans="1:17" s="2" customFormat="1" ht="26.25" thickBot="1">
      <c r="A19" s="26" t="s">
        <v>40</v>
      </c>
      <c r="B19" s="27">
        <v>1</v>
      </c>
      <c r="C19" s="27">
        <v>1</v>
      </c>
      <c r="D19" s="27">
        <v>1</v>
      </c>
      <c r="E19" s="27">
        <v>0</v>
      </c>
      <c r="F19" s="28">
        <v>0</v>
      </c>
      <c r="G19" s="29"/>
      <c r="H19" s="30" t="s">
        <v>30</v>
      </c>
      <c r="I19" s="31" t="s">
        <v>7</v>
      </c>
      <c r="J19" s="32">
        <f aca="true" t="shared" si="2" ref="J19:O19">J20</f>
        <v>190</v>
      </c>
      <c r="K19" s="32">
        <f t="shared" si="2"/>
        <v>3870</v>
      </c>
      <c r="L19" s="32">
        <f t="shared" si="2"/>
        <v>1795</v>
      </c>
      <c r="M19" s="32">
        <f t="shared" si="2"/>
        <v>1887</v>
      </c>
      <c r="N19" s="32">
        <f t="shared" si="2"/>
        <v>1824</v>
      </c>
      <c r="O19" s="32">
        <f t="shared" si="2"/>
        <v>1892</v>
      </c>
      <c r="P19" s="32">
        <f>SUM(J19:O19)</f>
        <v>11458</v>
      </c>
      <c r="Q19" s="31">
        <v>2021</v>
      </c>
    </row>
    <row r="20" spans="1:17" s="2" customFormat="1" ht="13.5" thickBot="1">
      <c r="A20" s="18" t="s">
        <v>40</v>
      </c>
      <c r="B20" s="14">
        <v>1</v>
      </c>
      <c r="C20" s="14">
        <v>1</v>
      </c>
      <c r="D20" s="14">
        <v>1</v>
      </c>
      <c r="E20" s="14">
        <v>0</v>
      </c>
      <c r="F20" s="15">
        <v>0</v>
      </c>
      <c r="G20" s="16">
        <v>3</v>
      </c>
      <c r="H20" s="12" t="s">
        <v>44</v>
      </c>
      <c r="I20" s="17" t="s">
        <v>7</v>
      </c>
      <c r="J20" s="25">
        <f>J34+J36+J38</f>
        <v>190</v>
      </c>
      <c r="K20" s="25">
        <f>K34+K36+K38+K40</f>
        <v>3870</v>
      </c>
      <c r="L20" s="25">
        <f>L34+L36+L38+L40</f>
        <v>1795</v>
      </c>
      <c r="M20" s="25">
        <f>M34+M36+M38+M40</f>
        <v>1887</v>
      </c>
      <c r="N20" s="25">
        <f>N34+N36+N38+N40</f>
        <v>1824</v>
      </c>
      <c r="O20" s="25">
        <f>O34+O36+O38+O40</f>
        <v>1892</v>
      </c>
      <c r="P20" s="25">
        <f>SUM(J20:O20)</f>
        <v>11458</v>
      </c>
      <c r="Q20" s="17">
        <v>2021</v>
      </c>
    </row>
    <row r="21" spans="1:17" s="2" customFormat="1" ht="41.25" customHeight="1" thickBot="1">
      <c r="A21" s="18" t="s">
        <v>40</v>
      </c>
      <c r="B21" s="14">
        <v>1</v>
      </c>
      <c r="C21" s="14">
        <v>1</v>
      </c>
      <c r="D21" s="14">
        <v>1</v>
      </c>
      <c r="E21" s="14">
        <v>0</v>
      </c>
      <c r="F21" s="15">
        <v>0</v>
      </c>
      <c r="G21" s="16"/>
      <c r="H21" s="12" t="s">
        <v>76</v>
      </c>
      <c r="I21" s="17" t="s">
        <v>14</v>
      </c>
      <c r="J21" s="33">
        <v>108</v>
      </c>
      <c r="K21" s="33">
        <v>121</v>
      </c>
      <c r="L21" s="33">
        <v>111</v>
      </c>
      <c r="M21" s="33">
        <v>112</v>
      </c>
      <c r="N21" s="33">
        <v>114</v>
      </c>
      <c r="O21" s="33">
        <v>115</v>
      </c>
      <c r="P21" s="34">
        <v>115</v>
      </c>
      <c r="Q21" s="35">
        <v>2021</v>
      </c>
    </row>
    <row r="22" spans="1:17" s="2" customFormat="1" ht="53.25" customHeight="1" thickBot="1">
      <c r="A22" s="26" t="s">
        <v>40</v>
      </c>
      <c r="B22" s="27">
        <v>1</v>
      </c>
      <c r="C22" s="27">
        <v>1</v>
      </c>
      <c r="D22" s="27">
        <v>1</v>
      </c>
      <c r="E22" s="27">
        <v>0</v>
      </c>
      <c r="F22" s="28">
        <v>0</v>
      </c>
      <c r="G22" s="29"/>
      <c r="H22" s="12" t="s">
        <v>77</v>
      </c>
      <c r="I22" s="17" t="s">
        <v>14</v>
      </c>
      <c r="J22" s="17">
        <v>108</v>
      </c>
      <c r="K22" s="17">
        <v>254</v>
      </c>
      <c r="L22" s="17">
        <v>125</v>
      </c>
      <c r="M22" s="17">
        <v>133</v>
      </c>
      <c r="N22" s="17">
        <v>142</v>
      </c>
      <c r="O22" s="17">
        <v>150</v>
      </c>
      <c r="P22" s="17">
        <v>150</v>
      </c>
      <c r="Q22" s="17">
        <v>2021</v>
      </c>
    </row>
    <row r="23" spans="1:17" s="2" customFormat="1" ht="77.25" thickBot="1">
      <c r="A23" s="18" t="s">
        <v>40</v>
      </c>
      <c r="B23" s="14">
        <v>1</v>
      </c>
      <c r="C23" s="14">
        <v>1</v>
      </c>
      <c r="D23" s="14">
        <v>1</v>
      </c>
      <c r="E23" s="14">
        <v>0</v>
      </c>
      <c r="F23" s="15">
        <v>1</v>
      </c>
      <c r="G23" s="16"/>
      <c r="H23" s="12" t="s">
        <v>48</v>
      </c>
      <c r="I23" s="17" t="s">
        <v>12</v>
      </c>
      <c r="J23" s="17" t="s">
        <v>13</v>
      </c>
      <c r="K23" s="17" t="s">
        <v>13</v>
      </c>
      <c r="L23" s="17" t="s">
        <v>13</v>
      </c>
      <c r="M23" s="17" t="s">
        <v>13</v>
      </c>
      <c r="N23" s="17" t="s">
        <v>13</v>
      </c>
      <c r="O23" s="17" t="s">
        <v>13</v>
      </c>
      <c r="P23" s="17" t="s">
        <v>13</v>
      </c>
      <c r="Q23" s="17">
        <v>2021</v>
      </c>
    </row>
    <row r="24" spans="1:17" s="2" customFormat="1" ht="26.25" thickBot="1">
      <c r="A24" s="18" t="s">
        <v>40</v>
      </c>
      <c r="B24" s="14">
        <v>1</v>
      </c>
      <c r="C24" s="14">
        <v>1</v>
      </c>
      <c r="D24" s="14">
        <v>1</v>
      </c>
      <c r="E24" s="14">
        <v>0</v>
      </c>
      <c r="F24" s="15">
        <v>1</v>
      </c>
      <c r="G24" s="16"/>
      <c r="H24" s="12" t="s">
        <v>24</v>
      </c>
      <c r="I24" s="17" t="s">
        <v>92</v>
      </c>
      <c r="J24" s="17">
        <v>30</v>
      </c>
      <c r="K24" s="17">
        <v>30</v>
      </c>
      <c r="L24" s="17">
        <v>30</v>
      </c>
      <c r="M24" s="17">
        <v>30</v>
      </c>
      <c r="N24" s="17">
        <v>30</v>
      </c>
      <c r="O24" s="17">
        <v>30</v>
      </c>
      <c r="P24" s="17">
        <f>SUM(J24:O24)</f>
        <v>180</v>
      </c>
      <c r="Q24" s="17">
        <v>2021</v>
      </c>
    </row>
    <row r="25" spans="1:17" s="2" customFormat="1" ht="64.5" thickBot="1">
      <c r="A25" s="26" t="s">
        <v>40</v>
      </c>
      <c r="B25" s="27">
        <v>1</v>
      </c>
      <c r="C25" s="27">
        <v>1</v>
      </c>
      <c r="D25" s="27">
        <v>1</v>
      </c>
      <c r="E25" s="27">
        <v>0</v>
      </c>
      <c r="F25" s="28">
        <v>2</v>
      </c>
      <c r="G25" s="29"/>
      <c r="H25" s="36" t="s">
        <v>58</v>
      </c>
      <c r="I25" s="37" t="s">
        <v>12</v>
      </c>
      <c r="J25" s="38" t="s">
        <v>13</v>
      </c>
      <c r="K25" s="38" t="s">
        <v>13</v>
      </c>
      <c r="L25" s="38" t="s">
        <v>13</v>
      </c>
      <c r="M25" s="38" t="s">
        <v>13</v>
      </c>
      <c r="N25" s="38" t="s">
        <v>13</v>
      </c>
      <c r="O25" s="38" t="s">
        <v>13</v>
      </c>
      <c r="P25" s="38" t="s">
        <v>13</v>
      </c>
      <c r="Q25" s="38">
        <v>2021</v>
      </c>
    </row>
    <row r="26" spans="1:17" s="2" customFormat="1" ht="26.25" thickBot="1">
      <c r="A26" s="18" t="s">
        <v>40</v>
      </c>
      <c r="B26" s="14">
        <v>1</v>
      </c>
      <c r="C26" s="14">
        <v>1</v>
      </c>
      <c r="D26" s="14">
        <v>1</v>
      </c>
      <c r="E26" s="14">
        <v>0</v>
      </c>
      <c r="F26" s="15">
        <v>2</v>
      </c>
      <c r="G26" s="16"/>
      <c r="H26" s="12" t="s">
        <v>15</v>
      </c>
      <c r="I26" s="17" t="s">
        <v>33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f>SUM(J26:O26)</f>
        <v>6</v>
      </c>
      <c r="Q26" s="17">
        <v>2021</v>
      </c>
    </row>
    <row r="27" spans="1:17" s="2" customFormat="1" ht="51.75" thickBot="1">
      <c r="A27" s="18" t="s">
        <v>40</v>
      </c>
      <c r="B27" s="14">
        <v>1</v>
      </c>
      <c r="C27" s="14">
        <v>1</v>
      </c>
      <c r="D27" s="14">
        <v>1</v>
      </c>
      <c r="E27" s="14">
        <v>0</v>
      </c>
      <c r="F27" s="15">
        <v>3</v>
      </c>
      <c r="G27" s="16"/>
      <c r="H27" s="12" t="s">
        <v>63</v>
      </c>
      <c r="I27" s="17" t="s">
        <v>12</v>
      </c>
      <c r="J27" s="17" t="s">
        <v>13</v>
      </c>
      <c r="K27" s="17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>
        <v>2021</v>
      </c>
    </row>
    <row r="28" spans="1:18" s="2" customFormat="1" ht="28.5" customHeight="1" thickBot="1">
      <c r="A28" s="26" t="s">
        <v>40</v>
      </c>
      <c r="B28" s="27">
        <v>1</v>
      </c>
      <c r="C28" s="27">
        <v>1</v>
      </c>
      <c r="D28" s="27">
        <v>1</v>
      </c>
      <c r="E28" s="27">
        <v>0</v>
      </c>
      <c r="F28" s="28">
        <v>3</v>
      </c>
      <c r="G28" s="29"/>
      <c r="H28" s="12" t="s">
        <v>25</v>
      </c>
      <c r="I28" s="39" t="s">
        <v>35</v>
      </c>
      <c r="J28" s="39">
        <v>107</v>
      </c>
      <c r="K28" s="39">
        <v>110</v>
      </c>
      <c r="L28" s="39">
        <v>110</v>
      </c>
      <c r="M28" s="39">
        <v>110</v>
      </c>
      <c r="N28" s="39">
        <v>110</v>
      </c>
      <c r="O28" s="39">
        <v>110</v>
      </c>
      <c r="P28" s="39">
        <f>SUM(J28:O28)</f>
        <v>657</v>
      </c>
      <c r="Q28" s="39">
        <v>2021</v>
      </c>
      <c r="R28" s="9"/>
    </row>
    <row r="29" spans="1:17" s="2" customFormat="1" ht="64.5" thickBot="1">
      <c r="A29" s="18" t="s">
        <v>40</v>
      </c>
      <c r="B29" s="14">
        <v>1</v>
      </c>
      <c r="C29" s="14">
        <v>1</v>
      </c>
      <c r="D29" s="14">
        <v>1</v>
      </c>
      <c r="E29" s="14">
        <v>0</v>
      </c>
      <c r="F29" s="15">
        <v>4</v>
      </c>
      <c r="G29" s="16"/>
      <c r="H29" s="12" t="s">
        <v>59</v>
      </c>
      <c r="I29" s="17" t="s">
        <v>12</v>
      </c>
      <c r="J29" s="17" t="s">
        <v>13</v>
      </c>
      <c r="K29" s="17" t="s">
        <v>13</v>
      </c>
      <c r="L29" s="17" t="s">
        <v>13</v>
      </c>
      <c r="M29" s="17" t="s">
        <v>13</v>
      </c>
      <c r="N29" s="17" t="s">
        <v>13</v>
      </c>
      <c r="O29" s="17" t="s">
        <v>13</v>
      </c>
      <c r="P29" s="17" t="s">
        <v>13</v>
      </c>
      <c r="Q29" s="17">
        <v>2021</v>
      </c>
    </row>
    <row r="30" spans="1:17" s="2" customFormat="1" ht="39" thickBot="1">
      <c r="A30" s="18" t="s">
        <v>40</v>
      </c>
      <c r="B30" s="14">
        <v>1</v>
      </c>
      <c r="C30" s="14">
        <v>1</v>
      </c>
      <c r="D30" s="14">
        <v>1</v>
      </c>
      <c r="E30" s="14">
        <v>0</v>
      </c>
      <c r="F30" s="15">
        <v>4</v>
      </c>
      <c r="G30" s="16"/>
      <c r="H30" s="12" t="s">
        <v>41</v>
      </c>
      <c r="I30" s="17" t="s">
        <v>36</v>
      </c>
      <c r="J30" s="17">
        <v>1000</v>
      </c>
      <c r="K30" s="17">
        <v>1000</v>
      </c>
      <c r="L30" s="17">
        <v>1000</v>
      </c>
      <c r="M30" s="17">
        <v>1000</v>
      </c>
      <c r="N30" s="17">
        <v>1000</v>
      </c>
      <c r="O30" s="17">
        <v>1000</v>
      </c>
      <c r="P30" s="17">
        <f>SUM(J30:O30)</f>
        <v>6000</v>
      </c>
      <c r="Q30" s="17">
        <v>2021</v>
      </c>
    </row>
    <row r="31" spans="1:17" s="2" customFormat="1" ht="33.75" customHeight="1" thickBot="1">
      <c r="A31" s="18" t="s">
        <v>40</v>
      </c>
      <c r="B31" s="14">
        <v>1</v>
      </c>
      <c r="C31" s="14">
        <v>1</v>
      </c>
      <c r="D31" s="14">
        <v>1</v>
      </c>
      <c r="E31" s="14">
        <v>0</v>
      </c>
      <c r="F31" s="15">
        <v>4</v>
      </c>
      <c r="G31" s="16"/>
      <c r="H31" s="12" t="s">
        <v>16</v>
      </c>
      <c r="I31" s="17" t="s">
        <v>37</v>
      </c>
      <c r="J31" s="17">
        <v>1500</v>
      </c>
      <c r="K31" s="17">
        <v>1500</v>
      </c>
      <c r="L31" s="17">
        <v>1500</v>
      </c>
      <c r="M31" s="17">
        <v>1500</v>
      </c>
      <c r="N31" s="17">
        <v>1500</v>
      </c>
      <c r="O31" s="17">
        <v>1500</v>
      </c>
      <c r="P31" s="17">
        <f>SUM(J31:O31)</f>
        <v>9000</v>
      </c>
      <c r="Q31" s="17">
        <v>2021</v>
      </c>
    </row>
    <row r="32" spans="1:17" s="2" customFormat="1" ht="64.5" thickBot="1">
      <c r="A32" s="26" t="s">
        <v>40</v>
      </c>
      <c r="B32" s="27">
        <v>1</v>
      </c>
      <c r="C32" s="27">
        <v>1</v>
      </c>
      <c r="D32" s="27">
        <v>1</v>
      </c>
      <c r="E32" s="27">
        <v>0</v>
      </c>
      <c r="F32" s="28">
        <v>5</v>
      </c>
      <c r="G32" s="35"/>
      <c r="H32" s="40" t="s">
        <v>60</v>
      </c>
      <c r="I32" s="41" t="s">
        <v>12</v>
      </c>
      <c r="J32" s="41" t="s">
        <v>13</v>
      </c>
      <c r="K32" s="41" t="s">
        <v>13</v>
      </c>
      <c r="L32" s="41" t="s">
        <v>13</v>
      </c>
      <c r="M32" s="41" t="s">
        <v>13</v>
      </c>
      <c r="N32" s="41" t="s">
        <v>13</v>
      </c>
      <c r="O32" s="41" t="s">
        <v>13</v>
      </c>
      <c r="P32" s="41" t="s">
        <v>13</v>
      </c>
      <c r="Q32" s="41">
        <v>2021</v>
      </c>
    </row>
    <row r="33" spans="1:17" s="2" customFormat="1" ht="51.75" thickBot="1">
      <c r="A33" s="18" t="s">
        <v>40</v>
      </c>
      <c r="B33" s="14">
        <v>1</v>
      </c>
      <c r="C33" s="14">
        <v>1</v>
      </c>
      <c r="D33" s="14">
        <v>1</v>
      </c>
      <c r="E33" s="14">
        <v>0</v>
      </c>
      <c r="F33" s="15">
        <v>5</v>
      </c>
      <c r="G33" s="29"/>
      <c r="H33" s="40" t="s">
        <v>31</v>
      </c>
      <c r="I33" s="41" t="s">
        <v>38</v>
      </c>
      <c r="J33" s="41">
        <v>90</v>
      </c>
      <c r="K33" s="41">
        <v>90</v>
      </c>
      <c r="L33" s="41">
        <v>90</v>
      </c>
      <c r="M33" s="41">
        <v>90</v>
      </c>
      <c r="N33" s="41">
        <v>90</v>
      </c>
      <c r="O33" s="41">
        <v>90</v>
      </c>
      <c r="P33" s="41">
        <f aca="true" t="shared" si="3" ref="P33:P38">SUM(J33:O33)</f>
        <v>540</v>
      </c>
      <c r="Q33" s="41">
        <v>2021</v>
      </c>
    </row>
    <row r="34" spans="1:17" s="2" customFormat="1" ht="39" thickBot="1">
      <c r="A34" s="18" t="s">
        <v>40</v>
      </c>
      <c r="B34" s="14">
        <v>1</v>
      </c>
      <c r="C34" s="14">
        <v>1</v>
      </c>
      <c r="D34" s="14">
        <v>1</v>
      </c>
      <c r="E34" s="14">
        <v>0</v>
      </c>
      <c r="F34" s="15">
        <v>6</v>
      </c>
      <c r="G34" s="35">
        <v>3</v>
      </c>
      <c r="H34" s="40" t="s">
        <v>83</v>
      </c>
      <c r="I34" s="41" t="s">
        <v>7</v>
      </c>
      <c r="J34" s="42">
        <v>0</v>
      </c>
      <c r="K34" s="42">
        <v>0</v>
      </c>
      <c r="L34" s="42">
        <v>403</v>
      </c>
      <c r="M34" s="42">
        <v>403</v>
      </c>
      <c r="N34" s="42">
        <v>0</v>
      </c>
      <c r="O34" s="42">
        <v>400</v>
      </c>
      <c r="P34" s="42">
        <f t="shared" si="3"/>
        <v>1206</v>
      </c>
      <c r="Q34" s="41">
        <v>2021</v>
      </c>
    </row>
    <row r="35" spans="1:17" s="2" customFormat="1" ht="33.75" customHeight="1" thickBot="1">
      <c r="A35" s="18" t="s">
        <v>40</v>
      </c>
      <c r="B35" s="14">
        <v>1</v>
      </c>
      <c r="C35" s="14">
        <v>1</v>
      </c>
      <c r="D35" s="14">
        <v>1</v>
      </c>
      <c r="E35" s="14">
        <v>0</v>
      </c>
      <c r="F35" s="15">
        <v>6</v>
      </c>
      <c r="G35" s="43"/>
      <c r="H35" s="40" t="s">
        <v>32</v>
      </c>
      <c r="I35" s="41" t="s">
        <v>33</v>
      </c>
      <c r="J35" s="41">
        <v>0</v>
      </c>
      <c r="K35" s="41">
        <v>0</v>
      </c>
      <c r="L35" s="41">
        <v>1</v>
      </c>
      <c r="M35" s="41">
        <v>1</v>
      </c>
      <c r="N35" s="41">
        <v>0</v>
      </c>
      <c r="O35" s="41">
        <v>1</v>
      </c>
      <c r="P35" s="41">
        <f t="shared" si="3"/>
        <v>3</v>
      </c>
      <c r="Q35" s="41">
        <v>2021</v>
      </c>
    </row>
    <row r="36" spans="1:17" s="2" customFormat="1" ht="42" customHeight="1" thickBot="1">
      <c r="A36" s="18" t="s">
        <v>40</v>
      </c>
      <c r="B36" s="14">
        <v>1</v>
      </c>
      <c r="C36" s="14">
        <v>1</v>
      </c>
      <c r="D36" s="14">
        <v>1</v>
      </c>
      <c r="E36" s="14">
        <v>0</v>
      </c>
      <c r="F36" s="15">
        <v>7</v>
      </c>
      <c r="G36" s="43">
        <v>3</v>
      </c>
      <c r="H36" s="40" t="s">
        <v>95</v>
      </c>
      <c r="I36" s="41" t="s">
        <v>7</v>
      </c>
      <c r="J36" s="42">
        <v>0</v>
      </c>
      <c r="K36" s="42">
        <v>3520</v>
      </c>
      <c r="L36" s="42">
        <v>884</v>
      </c>
      <c r="M36" s="42">
        <v>884</v>
      </c>
      <c r="N36" s="42">
        <v>945</v>
      </c>
      <c r="O36" s="42">
        <v>584</v>
      </c>
      <c r="P36" s="42">
        <f t="shared" si="3"/>
        <v>6817</v>
      </c>
      <c r="Q36" s="41">
        <v>2021</v>
      </c>
    </row>
    <row r="37" spans="1:17" s="2" customFormat="1" ht="40.5" customHeight="1" thickBot="1">
      <c r="A37" s="18" t="s">
        <v>40</v>
      </c>
      <c r="B37" s="14">
        <v>1</v>
      </c>
      <c r="C37" s="14">
        <v>1</v>
      </c>
      <c r="D37" s="14">
        <v>1</v>
      </c>
      <c r="E37" s="14">
        <v>0</v>
      </c>
      <c r="F37" s="15">
        <v>7</v>
      </c>
      <c r="G37" s="16"/>
      <c r="H37" s="12" t="s">
        <v>94</v>
      </c>
      <c r="I37" s="17" t="s">
        <v>6</v>
      </c>
      <c r="J37" s="17">
        <v>0</v>
      </c>
      <c r="K37" s="17">
        <v>1</v>
      </c>
      <c r="L37" s="17">
        <v>1</v>
      </c>
      <c r="M37" s="17">
        <v>2</v>
      </c>
      <c r="N37" s="17">
        <v>2</v>
      </c>
      <c r="O37" s="17">
        <v>3</v>
      </c>
      <c r="P37" s="17">
        <v>3</v>
      </c>
      <c r="Q37" s="17">
        <v>2021</v>
      </c>
    </row>
    <row r="38" spans="1:17" s="2" customFormat="1" ht="39" customHeight="1" thickBot="1">
      <c r="A38" s="18" t="s">
        <v>40</v>
      </c>
      <c r="B38" s="14">
        <v>1</v>
      </c>
      <c r="C38" s="14">
        <v>1</v>
      </c>
      <c r="D38" s="14">
        <v>1</v>
      </c>
      <c r="E38" s="14">
        <v>0</v>
      </c>
      <c r="F38" s="15">
        <v>8</v>
      </c>
      <c r="G38" s="16">
        <v>3</v>
      </c>
      <c r="H38" s="12" t="s">
        <v>80</v>
      </c>
      <c r="I38" s="17" t="s">
        <v>7</v>
      </c>
      <c r="J38" s="25">
        <f>400-210</f>
        <v>190</v>
      </c>
      <c r="K38" s="25">
        <v>350</v>
      </c>
      <c r="L38" s="25">
        <v>400</v>
      </c>
      <c r="M38" s="25">
        <v>400</v>
      </c>
      <c r="N38" s="25">
        <v>666</v>
      </c>
      <c r="O38" s="25">
        <v>680</v>
      </c>
      <c r="P38" s="25">
        <f t="shared" si="3"/>
        <v>2686</v>
      </c>
      <c r="Q38" s="17">
        <v>2021</v>
      </c>
    </row>
    <row r="39" spans="1:18" s="2" customFormat="1" ht="26.25" thickBot="1">
      <c r="A39" s="26" t="s">
        <v>40</v>
      </c>
      <c r="B39" s="27">
        <v>1</v>
      </c>
      <c r="C39" s="27">
        <v>1</v>
      </c>
      <c r="D39" s="27">
        <v>1</v>
      </c>
      <c r="E39" s="27">
        <v>0</v>
      </c>
      <c r="F39" s="28">
        <v>8</v>
      </c>
      <c r="G39" s="29"/>
      <c r="H39" s="12" t="s">
        <v>81</v>
      </c>
      <c r="I39" s="39" t="s">
        <v>34</v>
      </c>
      <c r="J39" s="39">
        <v>288288</v>
      </c>
      <c r="K39" s="39">
        <v>288288</v>
      </c>
      <c r="L39" s="39">
        <v>288288</v>
      </c>
      <c r="M39" s="39">
        <v>453823</v>
      </c>
      <c r="N39" s="39">
        <v>453823</v>
      </c>
      <c r="O39" s="39">
        <v>453823</v>
      </c>
      <c r="P39" s="39">
        <v>453823</v>
      </c>
      <c r="Q39" s="39">
        <v>2021</v>
      </c>
      <c r="R39" s="9"/>
    </row>
    <row r="40" spans="1:17" s="2" customFormat="1" ht="39" customHeight="1" thickBot="1">
      <c r="A40" s="18" t="s">
        <v>40</v>
      </c>
      <c r="B40" s="14">
        <v>1</v>
      </c>
      <c r="C40" s="14">
        <v>1</v>
      </c>
      <c r="D40" s="14">
        <v>1</v>
      </c>
      <c r="E40" s="14">
        <v>0</v>
      </c>
      <c r="F40" s="15">
        <v>9</v>
      </c>
      <c r="G40" s="16">
        <v>3</v>
      </c>
      <c r="H40" s="12" t="s">
        <v>61</v>
      </c>
      <c r="I40" s="17" t="s">
        <v>7</v>
      </c>
      <c r="J40" s="25">
        <v>0</v>
      </c>
      <c r="K40" s="25">
        <v>0</v>
      </c>
      <c r="L40" s="25">
        <v>108</v>
      </c>
      <c r="M40" s="25">
        <v>200</v>
      </c>
      <c r="N40" s="25">
        <v>213</v>
      </c>
      <c r="O40" s="25">
        <v>228</v>
      </c>
      <c r="P40" s="25">
        <f aca="true" t="shared" si="4" ref="P40:P47">SUM(J40:O40)</f>
        <v>749</v>
      </c>
      <c r="Q40" s="17">
        <v>2021</v>
      </c>
    </row>
    <row r="41" spans="1:18" s="2" customFormat="1" ht="26.25" thickBot="1">
      <c r="A41" s="26" t="s">
        <v>40</v>
      </c>
      <c r="B41" s="27">
        <v>1</v>
      </c>
      <c r="C41" s="27">
        <v>1</v>
      </c>
      <c r="D41" s="27">
        <v>1</v>
      </c>
      <c r="E41" s="27">
        <v>0</v>
      </c>
      <c r="F41" s="28">
        <v>9</v>
      </c>
      <c r="G41" s="29"/>
      <c r="H41" s="12" t="s">
        <v>45</v>
      </c>
      <c r="I41" s="39" t="s">
        <v>34</v>
      </c>
      <c r="J41" s="39">
        <v>0</v>
      </c>
      <c r="K41" s="39">
        <v>0</v>
      </c>
      <c r="L41" s="39">
        <v>35384</v>
      </c>
      <c r="M41" s="39">
        <v>70769</v>
      </c>
      <c r="N41" s="39">
        <v>70769</v>
      </c>
      <c r="O41" s="39">
        <v>70769</v>
      </c>
      <c r="P41" s="39">
        <v>70769</v>
      </c>
      <c r="Q41" s="39">
        <v>2021</v>
      </c>
      <c r="R41" s="9"/>
    </row>
    <row r="42" spans="1:17" s="2" customFormat="1" ht="64.5" thickBot="1">
      <c r="A42" s="18" t="s">
        <v>40</v>
      </c>
      <c r="B42" s="14">
        <v>1</v>
      </c>
      <c r="C42" s="14">
        <v>1</v>
      </c>
      <c r="D42" s="14">
        <v>2</v>
      </c>
      <c r="E42" s="14">
        <v>0</v>
      </c>
      <c r="F42" s="15">
        <v>0</v>
      </c>
      <c r="G42" s="16"/>
      <c r="H42" s="19" t="s">
        <v>75</v>
      </c>
      <c r="I42" s="17" t="s">
        <v>7</v>
      </c>
      <c r="J42" s="25">
        <f>J43</f>
        <v>5580.599999999999</v>
      </c>
      <c r="K42" s="25">
        <f>K58+K48+K46</f>
        <v>620.9</v>
      </c>
      <c r="L42" s="25">
        <f>L43</f>
        <v>490.6</v>
      </c>
      <c r="M42" s="25">
        <f>M43</f>
        <v>492</v>
      </c>
      <c r="N42" s="25">
        <f>N43</f>
        <v>617</v>
      </c>
      <c r="O42" s="25">
        <f>O43</f>
        <v>626</v>
      </c>
      <c r="P42" s="25">
        <f t="shared" si="4"/>
        <v>8427.099999999999</v>
      </c>
      <c r="Q42" s="17">
        <v>2021</v>
      </c>
    </row>
    <row r="43" spans="1:17" s="2" customFormat="1" ht="13.5" thickBot="1">
      <c r="A43" s="18" t="s">
        <v>40</v>
      </c>
      <c r="B43" s="14">
        <v>1</v>
      </c>
      <c r="C43" s="14">
        <v>1</v>
      </c>
      <c r="D43" s="14">
        <v>2</v>
      </c>
      <c r="E43" s="14">
        <v>0</v>
      </c>
      <c r="F43" s="15">
        <v>0</v>
      </c>
      <c r="G43" s="16">
        <v>3</v>
      </c>
      <c r="H43" s="12" t="s">
        <v>44</v>
      </c>
      <c r="I43" s="17" t="s">
        <v>7</v>
      </c>
      <c r="J43" s="25">
        <f>J46+J48+J58+J60</f>
        <v>5580.599999999999</v>
      </c>
      <c r="K43" s="25">
        <f>K58+K48+K46+K60</f>
        <v>620.9</v>
      </c>
      <c r="L43" s="25">
        <f>L58+L48+L46+L60</f>
        <v>490.6</v>
      </c>
      <c r="M43" s="25">
        <f>M58+M48+M46+M60</f>
        <v>492</v>
      </c>
      <c r="N43" s="25">
        <f>N58+N48+N46+N60</f>
        <v>617</v>
      </c>
      <c r="O43" s="25">
        <f>O58+O48+O46+O60</f>
        <v>626</v>
      </c>
      <c r="P43" s="25">
        <f t="shared" si="4"/>
        <v>8427.099999999999</v>
      </c>
      <c r="Q43" s="17">
        <v>2021</v>
      </c>
    </row>
    <row r="44" spans="1:17" s="2" customFormat="1" ht="66" customHeight="1" thickBot="1">
      <c r="A44" s="18" t="s">
        <v>40</v>
      </c>
      <c r="B44" s="14">
        <v>1</v>
      </c>
      <c r="C44" s="14">
        <v>1</v>
      </c>
      <c r="D44" s="14">
        <v>2</v>
      </c>
      <c r="E44" s="14">
        <v>0</v>
      </c>
      <c r="F44" s="15">
        <v>0</v>
      </c>
      <c r="G44" s="16"/>
      <c r="H44" s="12" t="s">
        <v>88</v>
      </c>
      <c r="I44" s="17" t="s">
        <v>14</v>
      </c>
      <c r="J44" s="17">
        <v>23</v>
      </c>
      <c r="K44" s="17">
        <v>23</v>
      </c>
      <c r="L44" s="17">
        <v>23</v>
      </c>
      <c r="M44" s="17">
        <v>23</v>
      </c>
      <c r="N44" s="17">
        <v>23</v>
      </c>
      <c r="O44" s="17">
        <v>23</v>
      </c>
      <c r="P44" s="17">
        <v>23</v>
      </c>
      <c r="Q44" s="17">
        <v>2021</v>
      </c>
    </row>
    <row r="45" spans="1:17" s="2" customFormat="1" ht="69.75" customHeight="1" thickBot="1">
      <c r="A45" s="18" t="s">
        <v>40</v>
      </c>
      <c r="B45" s="14">
        <v>1</v>
      </c>
      <c r="C45" s="14">
        <v>1</v>
      </c>
      <c r="D45" s="14">
        <v>2</v>
      </c>
      <c r="E45" s="14">
        <v>0</v>
      </c>
      <c r="F45" s="15">
        <v>0</v>
      </c>
      <c r="G45" s="16"/>
      <c r="H45" s="12" t="s">
        <v>89</v>
      </c>
      <c r="I45" s="17" t="s">
        <v>14</v>
      </c>
      <c r="J45" s="17">
        <v>100</v>
      </c>
      <c r="K45" s="17">
        <v>100</v>
      </c>
      <c r="L45" s="17">
        <v>100</v>
      </c>
      <c r="M45" s="17">
        <v>100</v>
      </c>
      <c r="N45" s="17">
        <v>100</v>
      </c>
      <c r="O45" s="17">
        <v>100</v>
      </c>
      <c r="P45" s="17">
        <v>100</v>
      </c>
      <c r="Q45" s="17">
        <v>2021</v>
      </c>
    </row>
    <row r="46" spans="1:17" s="2" customFormat="1" ht="51.75" thickBot="1">
      <c r="A46" s="18" t="s">
        <v>40</v>
      </c>
      <c r="B46" s="14">
        <v>1</v>
      </c>
      <c r="C46" s="14">
        <v>1</v>
      </c>
      <c r="D46" s="14">
        <v>2</v>
      </c>
      <c r="E46" s="14">
        <v>0</v>
      </c>
      <c r="F46" s="15">
        <v>1</v>
      </c>
      <c r="G46" s="16">
        <v>3</v>
      </c>
      <c r="H46" s="12" t="s">
        <v>52</v>
      </c>
      <c r="I46" s="17" t="s">
        <v>7</v>
      </c>
      <c r="J46" s="25">
        <f>5+5</f>
        <v>10</v>
      </c>
      <c r="K46" s="25">
        <v>5</v>
      </c>
      <c r="L46" s="25">
        <v>5</v>
      </c>
      <c r="M46" s="25">
        <v>5</v>
      </c>
      <c r="N46" s="44">
        <v>5</v>
      </c>
      <c r="O46" s="44">
        <v>5</v>
      </c>
      <c r="P46" s="25">
        <f t="shared" si="4"/>
        <v>35</v>
      </c>
      <c r="Q46" s="17">
        <v>2021</v>
      </c>
    </row>
    <row r="47" spans="1:17" s="2" customFormat="1" ht="26.25" thickBot="1">
      <c r="A47" s="18" t="s">
        <v>40</v>
      </c>
      <c r="B47" s="14">
        <v>1</v>
      </c>
      <c r="C47" s="14">
        <v>1</v>
      </c>
      <c r="D47" s="14">
        <v>2</v>
      </c>
      <c r="E47" s="14">
        <v>0</v>
      </c>
      <c r="F47" s="15">
        <v>1</v>
      </c>
      <c r="G47" s="16"/>
      <c r="H47" s="12" t="s">
        <v>17</v>
      </c>
      <c r="I47" s="17" t="s">
        <v>6</v>
      </c>
      <c r="J47" s="17">
        <v>600</v>
      </c>
      <c r="K47" s="17">
        <v>300</v>
      </c>
      <c r="L47" s="17">
        <v>300</v>
      </c>
      <c r="M47" s="17">
        <v>300</v>
      </c>
      <c r="N47" s="17">
        <v>300</v>
      </c>
      <c r="O47" s="17">
        <v>300</v>
      </c>
      <c r="P47" s="17">
        <f t="shared" si="4"/>
        <v>2100</v>
      </c>
      <c r="Q47" s="17">
        <v>2021</v>
      </c>
    </row>
    <row r="48" spans="1:19" s="2" customFormat="1" ht="42.75" customHeight="1" thickBot="1">
      <c r="A48" s="18" t="s">
        <v>40</v>
      </c>
      <c r="B48" s="14">
        <v>1</v>
      </c>
      <c r="C48" s="14">
        <v>1</v>
      </c>
      <c r="D48" s="14">
        <v>2</v>
      </c>
      <c r="E48" s="14">
        <v>0</v>
      </c>
      <c r="F48" s="15">
        <v>2</v>
      </c>
      <c r="G48" s="16">
        <v>3</v>
      </c>
      <c r="H48" s="12" t="s">
        <v>96</v>
      </c>
      <c r="I48" s="17" t="s">
        <v>7</v>
      </c>
      <c r="J48" s="25">
        <v>427.4</v>
      </c>
      <c r="K48" s="25">
        <f aca="true" t="shared" si="5" ref="K48:P48">K50+K52+K54</f>
        <v>615.9</v>
      </c>
      <c r="L48" s="25">
        <f t="shared" si="5"/>
        <v>485.6</v>
      </c>
      <c r="M48" s="25">
        <f t="shared" si="5"/>
        <v>487</v>
      </c>
      <c r="N48" s="25">
        <f t="shared" si="5"/>
        <v>612</v>
      </c>
      <c r="O48" s="25">
        <f t="shared" si="5"/>
        <v>621</v>
      </c>
      <c r="P48" s="25">
        <f t="shared" si="5"/>
        <v>3248.9</v>
      </c>
      <c r="Q48" s="17">
        <v>2021</v>
      </c>
      <c r="S48" s="5"/>
    </row>
    <row r="49" spans="1:19" s="2" customFormat="1" ht="60.75" customHeight="1" thickBot="1">
      <c r="A49" s="18" t="s">
        <v>40</v>
      </c>
      <c r="B49" s="14">
        <v>1</v>
      </c>
      <c r="C49" s="14">
        <v>1</v>
      </c>
      <c r="D49" s="14">
        <v>2</v>
      </c>
      <c r="E49" s="14">
        <v>0</v>
      </c>
      <c r="F49" s="15">
        <v>2</v>
      </c>
      <c r="G49" s="16"/>
      <c r="H49" s="12" t="s">
        <v>85</v>
      </c>
      <c r="I49" s="17" t="s">
        <v>39</v>
      </c>
      <c r="J49" s="33">
        <f aca="true" t="shared" si="6" ref="J49:O49">J51+J53+J55</f>
        <v>535</v>
      </c>
      <c r="K49" s="33">
        <f>K51+K53+K55</f>
        <v>656</v>
      </c>
      <c r="L49" s="33">
        <f t="shared" si="6"/>
        <v>546</v>
      </c>
      <c r="M49" s="33">
        <v>587</v>
      </c>
      <c r="N49" s="33">
        <f t="shared" si="6"/>
        <v>589</v>
      </c>
      <c r="O49" s="33">
        <f t="shared" si="6"/>
        <v>591</v>
      </c>
      <c r="P49" s="33">
        <f aca="true" t="shared" si="7" ref="P49:P55">SUM(J49:O49)</f>
        <v>3504</v>
      </c>
      <c r="Q49" s="17">
        <v>2021</v>
      </c>
      <c r="S49" s="5"/>
    </row>
    <row r="50" spans="1:19" s="2" customFormat="1" ht="13.5" thickBot="1">
      <c r="A50" s="18" t="s">
        <v>40</v>
      </c>
      <c r="B50" s="14">
        <v>1</v>
      </c>
      <c r="C50" s="14">
        <v>1</v>
      </c>
      <c r="D50" s="14">
        <v>2</v>
      </c>
      <c r="E50" s="14">
        <v>0</v>
      </c>
      <c r="F50" s="15">
        <v>2</v>
      </c>
      <c r="G50" s="16">
        <v>3</v>
      </c>
      <c r="H50" s="12" t="s">
        <v>64</v>
      </c>
      <c r="I50" s="17" t="s">
        <v>7</v>
      </c>
      <c r="J50" s="25">
        <v>350.4</v>
      </c>
      <c r="K50" s="25">
        <f>180+200</f>
        <v>380</v>
      </c>
      <c r="L50" s="25">
        <f>192+208</f>
        <v>400</v>
      </c>
      <c r="M50" s="25">
        <f>192+208</f>
        <v>400</v>
      </c>
      <c r="N50" s="25">
        <v>520</v>
      </c>
      <c r="O50" s="25">
        <v>526</v>
      </c>
      <c r="P50" s="25">
        <f t="shared" si="7"/>
        <v>2576.4</v>
      </c>
      <c r="Q50" s="17">
        <v>2021</v>
      </c>
      <c r="S50" s="5"/>
    </row>
    <row r="51" spans="1:17" s="2" customFormat="1" ht="48.75" customHeight="1" thickBot="1">
      <c r="A51" s="18" t="s">
        <v>40</v>
      </c>
      <c r="B51" s="14">
        <v>1</v>
      </c>
      <c r="C51" s="14">
        <v>1</v>
      </c>
      <c r="D51" s="14">
        <v>2</v>
      </c>
      <c r="E51" s="14">
        <v>0</v>
      </c>
      <c r="F51" s="15">
        <v>2</v>
      </c>
      <c r="G51" s="16"/>
      <c r="H51" s="12" t="s">
        <v>18</v>
      </c>
      <c r="I51" s="17" t="s">
        <v>39</v>
      </c>
      <c r="J51" s="33">
        <f>494-7</f>
        <v>487</v>
      </c>
      <c r="K51" s="33">
        <v>494</v>
      </c>
      <c r="L51" s="33">
        <v>494</v>
      </c>
      <c r="M51" s="33">
        <v>533</v>
      </c>
      <c r="N51" s="33">
        <v>533</v>
      </c>
      <c r="O51" s="33">
        <v>533</v>
      </c>
      <c r="P51" s="33">
        <f t="shared" si="7"/>
        <v>3074</v>
      </c>
      <c r="Q51" s="17">
        <v>2021</v>
      </c>
    </row>
    <row r="52" spans="1:19" s="2" customFormat="1" ht="13.5" thickBot="1">
      <c r="A52" s="18" t="s">
        <v>40</v>
      </c>
      <c r="B52" s="14">
        <v>1</v>
      </c>
      <c r="C52" s="14">
        <v>1</v>
      </c>
      <c r="D52" s="14">
        <v>2</v>
      </c>
      <c r="E52" s="14">
        <v>0</v>
      </c>
      <c r="F52" s="15">
        <v>2</v>
      </c>
      <c r="G52" s="16">
        <v>3</v>
      </c>
      <c r="H52" s="12" t="s">
        <v>65</v>
      </c>
      <c r="I52" s="17" t="s">
        <v>7</v>
      </c>
      <c r="J52" s="25">
        <v>34</v>
      </c>
      <c r="K52" s="25">
        <v>36</v>
      </c>
      <c r="L52" s="25">
        <v>37.6</v>
      </c>
      <c r="M52" s="25">
        <v>39</v>
      </c>
      <c r="N52" s="25">
        <v>40</v>
      </c>
      <c r="O52" s="25">
        <v>41</v>
      </c>
      <c r="P52" s="25">
        <f t="shared" si="7"/>
        <v>227.6</v>
      </c>
      <c r="Q52" s="17">
        <v>2021</v>
      </c>
      <c r="S52" s="5"/>
    </row>
    <row r="53" spans="1:17" s="2" customFormat="1" ht="48.75" customHeight="1" thickBot="1">
      <c r="A53" s="18" t="s">
        <v>40</v>
      </c>
      <c r="B53" s="14">
        <v>1</v>
      </c>
      <c r="C53" s="14">
        <v>1</v>
      </c>
      <c r="D53" s="14">
        <v>2</v>
      </c>
      <c r="E53" s="14">
        <v>0</v>
      </c>
      <c r="F53" s="15">
        <v>2</v>
      </c>
      <c r="G53" s="16"/>
      <c r="H53" s="12" t="s">
        <v>18</v>
      </c>
      <c r="I53" s="17" t="s">
        <v>39</v>
      </c>
      <c r="J53" s="33">
        <v>30</v>
      </c>
      <c r="K53" s="33">
        <v>31</v>
      </c>
      <c r="L53" s="33">
        <v>32</v>
      </c>
      <c r="M53" s="33">
        <v>33</v>
      </c>
      <c r="N53" s="33">
        <v>34</v>
      </c>
      <c r="O53" s="33">
        <v>35</v>
      </c>
      <c r="P53" s="33">
        <f t="shared" si="7"/>
        <v>195</v>
      </c>
      <c r="Q53" s="17">
        <v>2021</v>
      </c>
    </row>
    <row r="54" spans="1:19" s="2" customFormat="1" ht="13.5" thickBot="1">
      <c r="A54" s="18" t="s">
        <v>40</v>
      </c>
      <c r="B54" s="14">
        <v>1</v>
      </c>
      <c r="C54" s="14">
        <v>1</v>
      </c>
      <c r="D54" s="14">
        <v>2</v>
      </c>
      <c r="E54" s="14">
        <v>0</v>
      </c>
      <c r="F54" s="15">
        <v>2</v>
      </c>
      <c r="G54" s="16">
        <v>3</v>
      </c>
      <c r="H54" s="12" t="s">
        <v>66</v>
      </c>
      <c r="I54" s="17" t="s">
        <v>7</v>
      </c>
      <c r="J54" s="25">
        <v>43</v>
      </c>
      <c r="K54" s="25">
        <f>45+55+99.9</f>
        <v>199.9</v>
      </c>
      <c r="L54" s="25">
        <v>48</v>
      </c>
      <c r="M54" s="25">
        <v>48</v>
      </c>
      <c r="N54" s="25">
        <v>52</v>
      </c>
      <c r="O54" s="25">
        <v>54</v>
      </c>
      <c r="P54" s="25">
        <f t="shared" si="7"/>
        <v>444.9</v>
      </c>
      <c r="Q54" s="17">
        <v>2021</v>
      </c>
      <c r="S54" s="5"/>
    </row>
    <row r="55" spans="1:17" s="2" customFormat="1" ht="48.75" customHeight="1" thickBot="1">
      <c r="A55" s="18" t="s">
        <v>40</v>
      </c>
      <c r="B55" s="14">
        <v>1</v>
      </c>
      <c r="C55" s="14">
        <v>1</v>
      </c>
      <c r="D55" s="14">
        <v>2</v>
      </c>
      <c r="E55" s="14">
        <v>0</v>
      </c>
      <c r="F55" s="15">
        <v>2</v>
      </c>
      <c r="G55" s="16"/>
      <c r="H55" s="12" t="s">
        <v>18</v>
      </c>
      <c r="I55" s="17" t="s">
        <v>39</v>
      </c>
      <c r="J55" s="33">
        <v>18</v>
      </c>
      <c r="K55" s="33">
        <f>19+33+79</f>
        <v>131</v>
      </c>
      <c r="L55" s="33">
        <v>20</v>
      </c>
      <c r="M55" s="33">
        <v>21</v>
      </c>
      <c r="N55" s="33">
        <v>22</v>
      </c>
      <c r="O55" s="33">
        <v>23</v>
      </c>
      <c r="P55" s="33">
        <f t="shared" si="7"/>
        <v>235</v>
      </c>
      <c r="Q55" s="17">
        <v>2021</v>
      </c>
    </row>
    <row r="56" spans="1:17" s="2" customFormat="1" ht="53.25" customHeight="1" thickBot="1">
      <c r="A56" s="21" t="s">
        <v>40</v>
      </c>
      <c r="B56" s="22">
        <v>1</v>
      </c>
      <c r="C56" s="22">
        <v>1</v>
      </c>
      <c r="D56" s="22">
        <v>2</v>
      </c>
      <c r="E56" s="22">
        <v>0</v>
      </c>
      <c r="F56" s="23">
        <v>3</v>
      </c>
      <c r="G56" s="24">
        <v>3</v>
      </c>
      <c r="H56" s="12" t="s">
        <v>73</v>
      </c>
      <c r="I56" s="17" t="s">
        <v>12</v>
      </c>
      <c r="J56" s="25" t="s">
        <v>13</v>
      </c>
      <c r="K56" s="25" t="s">
        <v>13</v>
      </c>
      <c r="L56" s="25" t="s">
        <v>13</v>
      </c>
      <c r="M56" s="25" t="s">
        <v>13</v>
      </c>
      <c r="N56" s="25" t="s">
        <v>13</v>
      </c>
      <c r="O56" s="25" t="s">
        <v>13</v>
      </c>
      <c r="P56" s="25" t="s">
        <v>13</v>
      </c>
      <c r="Q56" s="17">
        <v>2021</v>
      </c>
    </row>
    <row r="57" spans="1:18" s="2" customFormat="1" ht="32.25" customHeight="1" thickBot="1">
      <c r="A57" s="18" t="s">
        <v>40</v>
      </c>
      <c r="B57" s="14">
        <v>1</v>
      </c>
      <c r="C57" s="14">
        <v>1</v>
      </c>
      <c r="D57" s="14">
        <v>2</v>
      </c>
      <c r="E57" s="14">
        <v>0</v>
      </c>
      <c r="F57" s="45">
        <v>3</v>
      </c>
      <c r="G57" s="35"/>
      <c r="H57" s="12" t="s">
        <v>50</v>
      </c>
      <c r="I57" s="39" t="s">
        <v>33</v>
      </c>
      <c r="J57" s="39">
        <v>128</v>
      </c>
      <c r="K57" s="39">
        <v>158</v>
      </c>
      <c r="L57" s="39">
        <v>188</v>
      </c>
      <c r="M57" s="39">
        <v>218</v>
      </c>
      <c r="N57" s="39">
        <v>248</v>
      </c>
      <c r="O57" s="39">
        <v>278</v>
      </c>
      <c r="P57" s="39">
        <f>SUM(J57:O57)</f>
        <v>1218</v>
      </c>
      <c r="Q57" s="39">
        <v>2021</v>
      </c>
      <c r="R57" s="9"/>
    </row>
    <row r="58" spans="1:17" s="2" customFormat="1" ht="26.25" thickBot="1">
      <c r="A58" s="26" t="s">
        <v>40</v>
      </c>
      <c r="B58" s="27">
        <v>1</v>
      </c>
      <c r="C58" s="27">
        <v>1</v>
      </c>
      <c r="D58" s="27">
        <v>2</v>
      </c>
      <c r="E58" s="27">
        <v>0</v>
      </c>
      <c r="F58" s="28">
        <v>4</v>
      </c>
      <c r="G58" s="29">
        <v>3</v>
      </c>
      <c r="H58" s="40" t="s">
        <v>62</v>
      </c>
      <c r="I58" s="41" t="s">
        <v>7</v>
      </c>
      <c r="J58" s="42">
        <v>4760.2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f>SUM(J58:O58)</f>
        <v>4760.2</v>
      </c>
      <c r="Q58" s="41">
        <v>2016</v>
      </c>
    </row>
    <row r="59" spans="1:17" s="2" customFormat="1" ht="26.25" thickBot="1">
      <c r="A59" s="18" t="s">
        <v>40</v>
      </c>
      <c r="B59" s="14">
        <v>1</v>
      </c>
      <c r="C59" s="14">
        <v>1</v>
      </c>
      <c r="D59" s="14">
        <v>2</v>
      </c>
      <c r="E59" s="14">
        <v>0</v>
      </c>
      <c r="F59" s="15">
        <v>4</v>
      </c>
      <c r="G59" s="35"/>
      <c r="H59" s="40" t="s">
        <v>19</v>
      </c>
      <c r="I59" s="41" t="s">
        <v>6</v>
      </c>
      <c r="J59" s="41">
        <v>1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1">
        <v>1</v>
      </c>
      <c r="Q59" s="41">
        <v>2016</v>
      </c>
    </row>
    <row r="60" spans="1:17" s="2" customFormat="1" ht="33" customHeight="1" thickBot="1">
      <c r="A60" s="18" t="s">
        <v>40</v>
      </c>
      <c r="B60" s="14">
        <v>1</v>
      </c>
      <c r="C60" s="14">
        <v>1</v>
      </c>
      <c r="D60" s="14">
        <v>2</v>
      </c>
      <c r="E60" s="14">
        <v>0</v>
      </c>
      <c r="F60" s="15">
        <v>5</v>
      </c>
      <c r="G60" s="16">
        <v>3</v>
      </c>
      <c r="H60" s="12" t="s">
        <v>53</v>
      </c>
      <c r="I60" s="17" t="s">
        <v>7</v>
      </c>
      <c r="J60" s="25">
        <v>383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f>SUM(J60:O60)</f>
        <v>383</v>
      </c>
      <c r="Q60" s="17">
        <v>2016</v>
      </c>
    </row>
    <row r="61" spans="1:17" s="2" customFormat="1" ht="19.5" customHeight="1" thickBot="1">
      <c r="A61" s="18" t="s">
        <v>40</v>
      </c>
      <c r="B61" s="14">
        <v>1</v>
      </c>
      <c r="C61" s="14">
        <v>1</v>
      </c>
      <c r="D61" s="14">
        <v>2</v>
      </c>
      <c r="E61" s="14">
        <v>0</v>
      </c>
      <c r="F61" s="15">
        <v>5</v>
      </c>
      <c r="G61" s="35"/>
      <c r="H61" s="40" t="s">
        <v>74</v>
      </c>
      <c r="I61" s="41" t="s">
        <v>6</v>
      </c>
      <c r="J61" s="41">
        <v>1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1">
        <v>1</v>
      </c>
      <c r="Q61" s="41">
        <v>2016</v>
      </c>
    </row>
    <row r="62" spans="1:17" s="2" customFormat="1" ht="36.75" customHeight="1" thickBot="1">
      <c r="A62" s="18" t="s">
        <v>40</v>
      </c>
      <c r="B62" s="14">
        <v>1</v>
      </c>
      <c r="C62" s="14">
        <v>2</v>
      </c>
      <c r="D62" s="14">
        <v>0</v>
      </c>
      <c r="E62" s="14">
        <v>0</v>
      </c>
      <c r="F62" s="15">
        <v>0</v>
      </c>
      <c r="G62" s="16"/>
      <c r="H62" s="19" t="s">
        <v>20</v>
      </c>
      <c r="I62" s="17" t="s">
        <v>7</v>
      </c>
      <c r="J62" s="25">
        <f aca="true" t="shared" si="8" ref="J62:O62">J64+J80</f>
        <v>593</v>
      </c>
      <c r="K62" s="25">
        <f t="shared" si="8"/>
        <v>593</v>
      </c>
      <c r="L62" s="25">
        <f t="shared" si="8"/>
        <v>485</v>
      </c>
      <c r="M62" s="25">
        <f t="shared" si="8"/>
        <v>495</v>
      </c>
      <c r="N62" s="25">
        <f t="shared" si="8"/>
        <v>500</v>
      </c>
      <c r="O62" s="25">
        <f t="shared" si="8"/>
        <v>505</v>
      </c>
      <c r="P62" s="25">
        <f>SUM(J62:O62)</f>
        <v>3171</v>
      </c>
      <c r="Q62" s="17">
        <v>2021</v>
      </c>
    </row>
    <row r="63" spans="1:17" s="2" customFormat="1" ht="13.5" thickBot="1">
      <c r="A63" s="18" t="s">
        <v>40</v>
      </c>
      <c r="B63" s="14">
        <v>1</v>
      </c>
      <c r="C63" s="14">
        <v>2</v>
      </c>
      <c r="D63" s="14">
        <v>0</v>
      </c>
      <c r="E63" s="14">
        <v>0</v>
      </c>
      <c r="F63" s="15">
        <v>0</v>
      </c>
      <c r="G63" s="16">
        <v>3</v>
      </c>
      <c r="H63" s="12" t="s">
        <v>44</v>
      </c>
      <c r="I63" s="17" t="s">
        <v>7</v>
      </c>
      <c r="J63" s="25">
        <f>J65+J81</f>
        <v>593</v>
      </c>
      <c r="K63" s="25">
        <f>K65+K81</f>
        <v>593</v>
      </c>
      <c r="L63" s="25">
        <f>L65+L81</f>
        <v>485</v>
      </c>
      <c r="M63" s="25">
        <v>495</v>
      </c>
      <c r="N63" s="25">
        <f>N65+N81</f>
        <v>500</v>
      </c>
      <c r="O63" s="25">
        <f>O64+O80</f>
        <v>505</v>
      </c>
      <c r="P63" s="25">
        <f>SUM(J63:O63)</f>
        <v>3171</v>
      </c>
      <c r="Q63" s="17">
        <v>2021</v>
      </c>
    </row>
    <row r="64" spans="1:18" s="2" customFormat="1" ht="36" customHeight="1" thickBot="1">
      <c r="A64" s="18" t="s">
        <v>40</v>
      </c>
      <c r="B64" s="14">
        <v>1</v>
      </c>
      <c r="C64" s="14">
        <v>2</v>
      </c>
      <c r="D64" s="14">
        <v>1</v>
      </c>
      <c r="E64" s="14">
        <v>0</v>
      </c>
      <c r="F64" s="15">
        <v>0</v>
      </c>
      <c r="G64" s="16"/>
      <c r="H64" s="19" t="s">
        <v>26</v>
      </c>
      <c r="I64" s="17" t="s">
        <v>7</v>
      </c>
      <c r="J64" s="25">
        <f aca="true" t="shared" si="9" ref="J64:O64">J65</f>
        <v>123</v>
      </c>
      <c r="K64" s="25">
        <f t="shared" si="9"/>
        <v>143</v>
      </c>
      <c r="L64" s="25">
        <v>35</v>
      </c>
      <c r="M64" s="25">
        <f t="shared" si="9"/>
        <v>45</v>
      </c>
      <c r="N64" s="25">
        <f t="shared" si="9"/>
        <v>50</v>
      </c>
      <c r="O64" s="25">
        <f t="shared" si="9"/>
        <v>55</v>
      </c>
      <c r="P64" s="25">
        <f>SUM(J64:O64)</f>
        <v>451</v>
      </c>
      <c r="Q64" s="17">
        <v>2021</v>
      </c>
      <c r="R64" s="6"/>
    </row>
    <row r="65" spans="1:18" s="2" customFormat="1" ht="13.5" thickBot="1">
      <c r="A65" s="18" t="s">
        <v>40</v>
      </c>
      <c r="B65" s="14">
        <v>1</v>
      </c>
      <c r="C65" s="14">
        <v>2</v>
      </c>
      <c r="D65" s="14">
        <v>1</v>
      </c>
      <c r="E65" s="14">
        <v>0</v>
      </c>
      <c r="F65" s="15">
        <v>0</v>
      </c>
      <c r="G65" s="16">
        <v>3</v>
      </c>
      <c r="H65" s="12" t="s">
        <v>44</v>
      </c>
      <c r="I65" s="17" t="s">
        <v>7</v>
      </c>
      <c r="J65" s="25">
        <f aca="true" t="shared" si="10" ref="J65:O65">J72+J74+J78</f>
        <v>123</v>
      </c>
      <c r="K65" s="25">
        <f t="shared" si="10"/>
        <v>143</v>
      </c>
      <c r="L65" s="25">
        <f t="shared" si="10"/>
        <v>35</v>
      </c>
      <c r="M65" s="25">
        <f t="shared" si="10"/>
        <v>45</v>
      </c>
      <c r="N65" s="25">
        <f t="shared" si="10"/>
        <v>50</v>
      </c>
      <c r="O65" s="25">
        <f t="shared" si="10"/>
        <v>55</v>
      </c>
      <c r="P65" s="25">
        <f>SUM(J65:O65)</f>
        <v>451</v>
      </c>
      <c r="Q65" s="17">
        <v>2021</v>
      </c>
      <c r="R65" s="6"/>
    </row>
    <row r="66" spans="1:17" s="2" customFormat="1" ht="54" customHeight="1" thickBot="1">
      <c r="A66" s="26" t="s">
        <v>40</v>
      </c>
      <c r="B66" s="27">
        <v>1</v>
      </c>
      <c r="C66" s="27">
        <v>2</v>
      </c>
      <c r="D66" s="27">
        <v>1</v>
      </c>
      <c r="E66" s="27">
        <v>0</v>
      </c>
      <c r="F66" s="28">
        <v>0</v>
      </c>
      <c r="G66" s="29"/>
      <c r="H66" s="40" t="s">
        <v>68</v>
      </c>
      <c r="I66" s="41" t="s">
        <v>14</v>
      </c>
      <c r="J66" s="41">
        <v>100</v>
      </c>
      <c r="K66" s="41">
        <v>100</v>
      </c>
      <c r="L66" s="41">
        <v>100</v>
      </c>
      <c r="M66" s="41">
        <v>100</v>
      </c>
      <c r="N66" s="41">
        <v>100</v>
      </c>
      <c r="O66" s="41">
        <v>100</v>
      </c>
      <c r="P66" s="41">
        <v>100</v>
      </c>
      <c r="Q66" s="41">
        <v>2021</v>
      </c>
    </row>
    <row r="67" spans="1:17" s="2" customFormat="1" ht="43.5" customHeight="1" thickBot="1">
      <c r="A67" s="18" t="s">
        <v>40</v>
      </c>
      <c r="B67" s="14">
        <v>1</v>
      </c>
      <c r="C67" s="14">
        <v>2</v>
      </c>
      <c r="D67" s="14">
        <v>1</v>
      </c>
      <c r="E67" s="14">
        <v>0</v>
      </c>
      <c r="F67" s="15">
        <v>0</v>
      </c>
      <c r="G67" s="16"/>
      <c r="H67" s="12" t="s">
        <v>49</v>
      </c>
      <c r="I67" s="17" t="s">
        <v>6</v>
      </c>
      <c r="J67" s="17">
        <v>73</v>
      </c>
      <c r="K67" s="17">
        <v>72</v>
      </c>
      <c r="L67" s="17">
        <v>72</v>
      </c>
      <c r="M67" s="17">
        <v>72</v>
      </c>
      <c r="N67" s="17">
        <v>72</v>
      </c>
      <c r="O67" s="17">
        <v>72</v>
      </c>
      <c r="P67" s="17">
        <v>72</v>
      </c>
      <c r="Q67" s="17">
        <v>2021</v>
      </c>
    </row>
    <row r="68" spans="1:17" s="2" customFormat="1" ht="58.5" customHeight="1" thickBot="1">
      <c r="A68" s="18" t="s">
        <v>40</v>
      </c>
      <c r="B68" s="14">
        <v>1</v>
      </c>
      <c r="C68" s="14">
        <v>2</v>
      </c>
      <c r="D68" s="14">
        <v>1</v>
      </c>
      <c r="E68" s="14">
        <v>0</v>
      </c>
      <c r="F68" s="15">
        <v>1</v>
      </c>
      <c r="G68" s="16"/>
      <c r="H68" s="12" t="s">
        <v>67</v>
      </c>
      <c r="I68" s="17" t="s">
        <v>12</v>
      </c>
      <c r="J68" s="17" t="s">
        <v>13</v>
      </c>
      <c r="K68" s="17" t="s">
        <v>13</v>
      </c>
      <c r="L68" s="17" t="s">
        <v>13</v>
      </c>
      <c r="M68" s="17" t="s">
        <v>13</v>
      </c>
      <c r="N68" s="17" t="s">
        <v>13</v>
      </c>
      <c r="O68" s="17" t="s">
        <v>13</v>
      </c>
      <c r="P68" s="17" t="s">
        <v>13</v>
      </c>
      <c r="Q68" s="17">
        <v>2021</v>
      </c>
    </row>
    <row r="69" spans="1:17" s="2" customFormat="1" ht="55.5" customHeight="1" thickBot="1">
      <c r="A69" s="18" t="s">
        <v>40</v>
      </c>
      <c r="B69" s="14">
        <v>1</v>
      </c>
      <c r="C69" s="14">
        <v>2</v>
      </c>
      <c r="D69" s="14">
        <v>1</v>
      </c>
      <c r="E69" s="14">
        <v>0</v>
      </c>
      <c r="F69" s="15">
        <v>1</v>
      </c>
      <c r="G69" s="16"/>
      <c r="H69" s="12" t="s">
        <v>51</v>
      </c>
      <c r="I69" s="17" t="s">
        <v>6</v>
      </c>
      <c r="J69" s="17">
        <v>625</v>
      </c>
      <c r="K69" s="17">
        <v>630</v>
      </c>
      <c r="L69" s="17">
        <v>635</v>
      </c>
      <c r="M69" s="17">
        <v>640</v>
      </c>
      <c r="N69" s="17">
        <v>645</v>
      </c>
      <c r="O69" s="17">
        <v>650</v>
      </c>
      <c r="P69" s="17">
        <f>SUM(J69:O69)</f>
        <v>3825</v>
      </c>
      <c r="Q69" s="17">
        <v>2021</v>
      </c>
    </row>
    <row r="70" spans="1:17" s="2" customFormat="1" ht="45" customHeight="1" thickBot="1">
      <c r="A70" s="18" t="s">
        <v>40</v>
      </c>
      <c r="B70" s="14">
        <v>1</v>
      </c>
      <c r="C70" s="14">
        <v>2</v>
      </c>
      <c r="D70" s="14">
        <v>1</v>
      </c>
      <c r="E70" s="14">
        <v>0</v>
      </c>
      <c r="F70" s="15">
        <v>2</v>
      </c>
      <c r="G70" s="43"/>
      <c r="H70" s="40" t="s">
        <v>54</v>
      </c>
      <c r="I70" s="41" t="s">
        <v>12</v>
      </c>
      <c r="J70" s="41" t="s">
        <v>13</v>
      </c>
      <c r="K70" s="41" t="s">
        <v>13</v>
      </c>
      <c r="L70" s="41" t="s">
        <v>13</v>
      </c>
      <c r="M70" s="41" t="s">
        <v>13</v>
      </c>
      <c r="N70" s="41" t="s">
        <v>13</v>
      </c>
      <c r="O70" s="41" t="s">
        <v>13</v>
      </c>
      <c r="P70" s="41" t="s">
        <v>13</v>
      </c>
      <c r="Q70" s="41">
        <v>2021</v>
      </c>
    </row>
    <row r="71" spans="1:17" s="2" customFormat="1" ht="26.25" thickBot="1">
      <c r="A71" s="18" t="s">
        <v>40</v>
      </c>
      <c r="B71" s="14">
        <v>1</v>
      </c>
      <c r="C71" s="14">
        <v>2</v>
      </c>
      <c r="D71" s="14">
        <v>1</v>
      </c>
      <c r="E71" s="14">
        <v>0</v>
      </c>
      <c r="F71" s="15">
        <v>2</v>
      </c>
      <c r="G71" s="16"/>
      <c r="H71" s="12" t="s">
        <v>27</v>
      </c>
      <c r="I71" s="17" t="s">
        <v>6</v>
      </c>
      <c r="J71" s="17">
        <v>2</v>
      </c>
      <c r="K71" s="17">
        <v>2</v>
      </c>
      <c r="L71" s="17">
        <v>2</v>
      </c>
      <c r="M71" s="17">
        <v>2</v>
      </c>
      <c r="N71" s="17">
        <v>2</v>
      </c>
      <c r="O71" s="17">
        <v>2</v>
      </c>
      <c r="P71" s="17">
        <f>SUM(J71:O71)</f>
        <v>12</v>
      </c>
      <c r="Q71" s="17">
        <v>2021</v>
      </c>
    </row>
    <row r="72" spans="1:17" s="2" customFormat="1" ht="35.25" customHeight="1" thickBot="1">
      <c r="A72" s="18" t="s">
        <v>40</v>
      </c>
      <c r="B72" s="14">
        <v>1</v>
      </c>
      <c r="C72" s="14">
        <v>2</v>
      </c>
      <c r="D72" s="14">
        <v>1</v>
      </c>
      <c r="E72" s="14">
        <v>0</v>
      </c>
      <c r="F72" s="15">
        <v>3</v>
      </c>
      <c r="G72" s="16">
        <v>3</v>
      </c>
      <c r="H72" s="47" t="s">
        <v>55</v>
      </c>
      <c r="I72" s="17" t="s">
        <v>7</v>
      </c>
      <c r="J72" s="25">
        <v>30</v>
      </c>
      <c r="K72" s="25">
        <v>35</v>
      </c>
      <c r="L72" s="25">
        <v>35</v>
      </c>
      <c r="M72" s="25">
        <v>45</v>
      </c>
      <c r="N72" s="25">
        <v>50</v>
      </c>
      <c r="O72" s="25">
        <v>55</v>
      </c>
      <c r="P72" s="25">
        <f>SUM(J72:O72)</f>
        <v>250</v>
      </c>
      <c r="Q72" s="17">
        <v>2021</v>
      </c>
    </row>
    <row r="73" spans="1:17" s="2" customFormat="1" ht="37.5" customHeight="1" thickBot="1">
      <c r="A73" s="18" t="s">
        <v>40</v>
      </c>
      <c r="B73" s="14">
        <v>1</v>
      </c>
      <c r="C73" s="14">
        <v>2</v>
      </c>
      <c r="D73" s="14">
        <v>1</v>
      </c>
      <c r="E73" s="14">
        <v>0</v>
      </c>
      <c r="F73" s="15">
        <v>3</v>
      </c>
      <c r="G73" s="48"/>
      <c r="H73" s="49" t="s">
        <v>69</v>
      </c>
      <c r="I73" s="17" t="s">
        <v>6</v>
      </c>
      <c r="J73" s="33">
        <f>541-93-400</f>
        <v>48</v>
      </c>
      <c r="K73" s="33">
        <v>48</v>
      </c>
      <c r="L73" s="33">
        <f>88-40</f>
        <v>48</v>
      </c>
      <c r="M73" s="33">
        <v>48</v>
      </c>
      <c r="N73" s="33">
        <v>48</v>
      </c>
      <c r="O73" s="33">
        <v>48</v>
      </c>
      <c r="P73" s="25">
        <f>SUM(J73:O73)</f>
        <v>288</v>
      </c>
      <c r="Q73" s="17">
        <v>2021</v>
      </c>
    </row>
    <row r="74" spans="1:17" s="2" customFormat="1" ht="34.5" customHeight="1" thickBot="1">
      <c r="A74" s="18" t="s">
        <v>40</v>
      </c>
      <c r="B74" s="14">
        <v>1</v>
      </c>
      <c r="C74" s="14">
        <v>2</v>
      </c>
      <c r="D74" s="14">
        <v>1</v>
      </c>
      <c r="E74" s="14">
        <v>0</v>
      </c>
      <c r="F74" s="15">
        <v>4</v>
      </c>
      <c r="G74" s="16">
        <v>3</v>
      </c>
      <c r="H74" s="12" t="s">
        <v>56</v>
      </c>
      <c r="I74" s="17" t="s">
        <v>7</v>
      </c>
      <c r="J74" s="25">
        <v>93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f>SUM(J74:O74)</f>
        <v>93</v>
      </c>
      <c r="Q74" s="17">
        <v>2021</v>
      </c>
    </row>
    <row r="75" spans="1:17" s="2" customFormat="1" ht="43.5" customHeight="1" thickBot="1">
      <c r="A75" s="18" t="s">
        <v>40</v>
      </c>
      <c r="B75" s="14">
        <v>1</v>
      </c>
      <c r="C75" s="14">
        <v>2</v>
      </c>
      <c r="D75" s="14">
        <v>1</v>
      </c>
      <c r="E75" s="14">
        <v>0</v>
      </c>
      <c r="F75" s="15">
        <v>4</v>
      </c>
      <c r="G75" s="16"/>
      <c r="H75" s="12" t="s">
        <v>28</v>
      </c>
      <c r="I75" s="17" t="s">
        <v>6</v>
      </c>
      <c r="J75" s="33">
        <v>12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f aca="true" t="shared" si="11" ref="P75:P85">SUM(J75:O75)</f>
        <v>12</v>
      </c>
      <c r="Q75" s="17">
        <v>2021</v>
      </c>
    </row>
    <row r="76" spans="1:17" s="2" customFormat="1" ht="77.25" thickBot="1">
      <c r="A76" s="18" t="s">
        <v>40</v>
      </c>
      <c r="B76" s="14">
        <v>1</v>
      </c>
      <c r="C76" s="14">
        <v>2</v>
      </c>
      <c r="D76" s="14">
        <v>1</v>
      </c>
      <c r="E76" s="14">
        <v>0</v>
      </c>
      <c r="F76" s="15">
        <v>5</v>
      </c>
      <c r="G76" s="16"/>
      <c r="H76" s="50" t="s">
        <v>101</v>
      </c>
      <c r="I76" s="51" t="s">
        <v>12</v>
      </c>
      <c r="J76" s="51" t="s">
        <v>97</v>
      </c>
      <c r="K76" s="33" t="s">
        <v>13</v>
      </c>
      <c r="L76" s="33" t="s">
        <v>97</v>
      </c>
      <c r="M76" s="33" t="s">
        <v>97</v>
      </c>
      <c r="N76" s="33" t="s">
        <v>97</v>
      </c>
      <c r="O76" s="33" t="s">
        <v>97</v>
      </c>
      <c r="P76" s="33" t="s">
        <v>13</v>
      </c>
      <c r="Q76" s="17">
        <v>2017</v>
      </c>
    </row>
    <row r="77" spans="1:17" s="2" customFormat="1" ht="26.25" thickBot="1">
      <c r="A77" s="18" t="s">
        <v>40</v>
      </c>
      <c r="B77" s="14">
        <v>1</v>
      </c>
      <c r="C77" s="14">
        <v>2</v>
      </c>
      <c r="D77" s="14">
        <v>1</v>
      </c>
      <c r="E77" s="14">
        <v>0</v>
      </c>
      <c r="F77" s="15">
        <v>5</v>
      </c>
      <c r="G77" s="16"/>
      <c r="H77" s="50" t="s">
        <v>98</v>
      </c>
      <c r="I77" s="51" t="s">
        <v>6</v>
      </c>
      <c r="J77" s="51">
        <v>0</v>
      </c>
      <c r="K77" s="33">
        <v>1</v>
      </c>
      <c r="L77" s="33">
        <v>0</v>
      </c>
      <c r="M77" s="33">
        <v>0</v>
      </c>
      <c r="N77" s="33">
        <v>0</v>
      </c>
      <c r="O77" s="33">
        <v>0</v>
      </c>
      <c r="P77" s="33">
        <f>SUM(J77:O77)</f>
        <v>1</v>
      </c>
      <c r="Q77" s="17">
        <v>2017</v>
      </c>
    </row>
    <row r="78" spans="1:17" s="2" customFormat="1" ht="39" thickBot="1">
      <c r="A78" s="18" t="s">
        <v>40</v>
      </c>
      <c r="B78" s="14">
        <v>1</v>
      </c>
      <c r="C78" s="14">
        <v>2</v>
      </c>
      <c r="D78" s="14">
        <v>1</v>
      </c>
      <c r="E78" s="14">
        <v>0</v>
      </c>
      <c r="F78" s="15">
        <v>6</v>
      </c>
      <c r="G78" s="16">
        <v>3</v>
      </c>
      <c r="H78" s="12" t="s">
        <v>102</v>
      </c>
      <c r="I78" s="17" t="s">
        <v>7</v>
      </c>
      <c r="J78" s="25">
        <v>0</v>
      </c>
      <c r="K78" s="25">
        <v>108</v>
      </c>
      <c r="L78" s="25">
        <v>0</v>
      </c>
      <c r="M78" s="25">
        <v>0</v>
      </c>
      <c r="N78" s="25">
        <v>0</v>
      </c>
      <c r="O78" s="25">
        <v>0</v>
      </c>
      <c r="P78" s="25">
        <f>SUM(J78:O78)</f>
        <v>108</v>
      </c>
      <c r="Q78" s="17">
        <v>2017</v>
      </c>
    </row>
    <row r="79" spans="1:17" s="2" customFormat="1" ht="39" thickBot="1">
      <c r="A79" s="18" t="s">
        <v>40</v>
      </c>
      <c r="B79" s="14">
        <v>1</v>
      </c>
      <c r="C79" s="14">
        <v>2</v>
      </c>
      <c r="D79" s="14">
        <v>1</v>
      </c>
      <c r="E79" s="14">
        <v>0</v>
      </c>
      <c r="F79" s="15">
        <v>6</v>
      </c>
      <c r="G79" s="16"/>
      <c r="H79" s="12" t="s">
        <v>103</v>
      </c>
      <c r="I79" s="51" t="s">
        <v>6</v>
      </c>
      <c r="J79" s="33">
        <v>0</v>
      </c>
      <c r="K79" s="33">
        <v>18</v>
      </c>
      <c r="L79" s="33">
        <v>0</v>
      </c>
      <c r="M79" s="33">
        <v>0</v>
      </c>
      <c r="N79" s="33">
        <v>0</v>
      </c>
      <c r="O79" s="33">
        <v>0</v>
      </c>
      <c r="P79" s="33">
        <f>J79+K79+L79+M79+N79+O79</f>
        <v>18</v>
      </c>
      <c r="Q79" s="17">
        <v>2017</v>
      </c>
    </row>
    <row r="80" spans="1:17" s="2" customFormat="1" ht="60" customHeight="1" thickBot="1">
      <c r="A80" s="18" t="s">
        <v>40</v>
      </c>
      <c r="B80" s="14">
        <v>1</v>
      </c>
      <c r="C80" s="14">
        <v>2</v>
      </c>
      <c r="D80" s="14">
        <v>2</v>
      </c>
      <c r="E80" s="14">
        <v>0</v>
      </c>
      <c r="F80" s="15">
        <v>0</v>
      </c>
      <c r="G80" s="16"/>
      <c r="H80" s="19" t="s">
        <v>29</v>
      </c>
      <c r="I80" s="17" t="s">
        <v>7</v>
      </c>
      <c r="J80" s="25">
        <f aca="true" t="shared" si="12" ref="J80:O80">J81</f>
        <v>470</v>
      </c>
      <c r="K80" s="25">
        <f t="shared" si="12"/>
        <v>450</v>
      </c>
      <c r="L80" s="25">
        <f t="shared" si="12"/>
        <v>450</v>
      </c>
      <c r="M80" s="25">
        <f t="shared" si="12"/>
        <v>450</v>
      </c>
      <c r="N80" s="25">
        <f t="shared" si="12"/>
        <v>450</v>
      </c>
      <c r="O80" s="25">
        <f t="shared" si="12"/>
        <v>450</v>
      </c>
      <c r="P80" s="25">
        <f t="shared" si="11"/>
        <v>2720</v>
      </c>
      <c r="Q80" s="17">
        <v>2021</v>
      </c>
    </row>
    <row r="81" spans="1:17" s="2" customFormat="1" ht="13.5" thickBot="1">
      <c r="A81" s="18" t="s">
        <v>40</v>
      </c>
      <c r="B81" s="14">
        <v>1</v>
      </c>
      <c r="C81" s="14">
        <v>2</v>
      </c>
      <c r="D81" s="14">
        <v>2</v>
      </c>
      <c r="E81" s="14">
        <v>0</v>
      </c>
      <c r="F81" s="15">
        <v>0</v>
      </c>
      <c r="G81" s="16">
        <v>3</v>
      </c>
      <c r="H81" s="12" t="s">
        <v>44</v>
      </c>
      <c r="I81" s="17" t="s">
        <v>7</v>
      </c>
      <c r="J81" s="25">
        <f aca="true" t="shared" si="13" ref="J81:O81">J84</f>
        <v>470</v>
      </c>
      <c r="K81" s="25">
        <f t="shared" si="13"/>
        <v>450</v>
      </c>
      <c r="L81" s="25">
        <f t="shared" si="13"/>
        <v>450</v>
      </c>
      <c r="M81" s="25">
        <f t="shared" si="13"/>
        <v>450</v>
      </c>
      <c r="N81" s="25">
        <f t="shared" si="13"/>
        <v>450</v>
      </c>
      <c r="O81" s="25">
        <f t="shared" si="13"/>
        <v>450</v>
      </c>
      <c r="P81" s="25">
        <f t="shared" si="11"/>
        <v>2720</v>
      </c>
      <c r="Q81" s="17">
        <v>2021</v>
      </c>
    </row>
    <row r="82" spans="1:17" s="2" customFormat="1" ht="64.5" thickBot="1">
      <c r="A82" s="18" t="s">
        <v>40</v>
      </c>
      <c r="B82" s="14">
        <v>1</v>
      </c>
      <c r="C82" s="14">
        <v>2</v>
      </c>
      <c r="D82" s="14">
        <v>2</v>
      </c>
      <c r="E82" s="14">
        <v>0</v>
      </c>
      <c r="F82" s="15">
        <v>0</v>
      </c>
      <c r="G82" s="16"/>
      <c r="H82" s="12" t="s">
        <v>21</v>
      </c>
      <c r="I82" s="17" t="s">
        <v>14</v>
      </c>
      <c r="J82" s="17">
        <v>3.1</v>
      </c>
      <c r="K82" s="17">
        <v>3.2</v>
      </c>
      <c r="L82" s="17">
        <v>3.2</v>
      </c>
      <c r="M82" s="17">
        <v>3.2</v>
      </c>
      <c r="N82" s="17">
        <v>3.2</v>
      </c>
      <c r="O82" s="17">
        <v>3.2</v>
      </c>
      <c r="P82" s="17">
        <v>3.2</v>
      </c>
      <c r="Q82" s="17">
        <v>2021</v>
      </c>
    </row>
    <row r="83" spans="1:17" s="2" customFormat="1" ht="64.5" thickBot="1">
      <c r="A83" s="18" t="s">
        <v>40</v>
      </c>
      <c r="B83" s="14">
        <v>1</v>
      </c>
      <c r="C83" s="14">
        <v>2</v>
      </c>
      <c r="D83" s="14">
        <v>2</v>
      </c>
      <c r="E83" s="14">
        <v>0</v>
      </c>
      <c r="F83" s="15">
        <v>0</v>
      </c>
      <c r="G83" s="16"/>
      <c r="H83" s="12" t="s">
        <v>72</v>
      </c>
      <c r="I83" s="17" t="s">
        <v>6</v>
      </c>
      <c r="J83" s="39">
        <v>325</v>
      </c>
      <c r="K83" s="39">
        <v>325</v>
      </c>
      <c r="L83" s="39">
        <v>325</v>
      </c>
      <c r="M83" s="39">
        <v>325</v>
      </c>
      <c r="N83" s="17">
        <v>325</v>
      </c>
      <c r="O83" s="17">
        <v>325</v>
      </c>
      <c r="P83" s="17">
        <f>SUM(J83:O83)</f>
        <v>1950</v>
      </c>
      <c r="Q83" s="17">
        <v>2021</v>
      </c>
    </row>
    <row r="84" spans="1:17" s="2" customFormat="1" ht="56.25" customHeight="1" thickBot="1">
      <c r="A84" s="18" t="s">
        <v>40</v>
      </c>
      <c r="B84" s="14">
        <v>1</v>
      </c>
      <c r="C84" s="14">
        <v>2</v>
      </c>
      <c r="D84" s="14">
        <v>2</v>
      </c>
      <c r="E84" s="14">
        <v>0</v>
      </c>
      <c r="F84" s="15">
        <v>1</v>
      </c>
      <c r="G84" s="16">
        <v>3</v>
      </c>
      <c r="H84" s="12" t="s">
        <v>70</v>
      </c>
      <c r="I84" s="17" t="s">
        <v>7</v>
      </c>
      <c r="J84" s="25">
        <v>470</v>
      </c>
      <c r="K84" s="25">
        <v>450</v>
      </c>
      <c r="L84" s="25">
        <v>450</v>
      </c>
      <c r="M84" s="25">
        <v>450</v>
      </c>
      <c r="N84" s="25">
        <v>450</v>
      </c>
      <c r="O84" s="25">
        <v>450</v>
      </c>
      <c r="P84" s="25">
        <f t="shared" si="11"/>
        <v>2720</v>
      </c>
      <c r="Q84" s="17">
        <v>2021</v>
      </c>
    </row>
    <row r="85" spans="1:17" s="2" customFormat="1" ht="66.75" customHeight="1" thickBot="1">
      <c r="A85" s="18" t="s">
        <v>40</v>
      </c>
      <c r="B85" s="14">
        <v>1</v>
      </c>
      <c r="C85" s="14">
        <v>2</v>
      </c>
      <c r="D85" s="14">
        <v>2</v>
      </c>
      <c r="E85" s="14">
        <v>0</v>
      </c>
      <c r="F85" s="15">
        <v>1</v>
      </c>
      <c r="G85" s="16"/>
      <c r="H85" s="49" t="s">
        <v>71</v>
      </c>
      <c r="I85" s="39" t="s">
        <v>6</v>
      </c>
      <c r="J85" s="39">
        <v>6</v>
      </c>
      <c r="K85" s="39">
        <v>7</v>
      </c>
      <c r="L85" s="39">
        <v>7</v>
      </c>
      <c r="M85" s="39">
        <v>7</v>
      </c>
      <c r="N85" s="39">
        <v>7</v>
      </c>
      <c r="O85" s="39">
        <v>7</v>
      </c>
      <c r="P85" s="39">
        <f t="shared" si="11"/>
        <v>41</v>
      </c>
      <c r="Q85" s="39">
        <v>2021</v>
      </c>
    </row>
    <row r="86" spans="1:17" s="2" customFormat="1" ht="64.5" thickBot="1">
      <c r="A86" s="18" t="s">
        <v>40</v>
      </c>
      <c r="B86" s="14">
        <v>1</v>
      </c>
      <c r="C86" s="14">
        <v>2</v>
      </c>
      <c r="D86" s="14">
        <v>2</v>
      </c>
      <c r="E86" s="14">
        <v>0</v>
      </c>
      <c r="F86" s="15">
        <v>2</v>
      </c>
      <c r="G86" s="16"/>
      <c r="H86" s="12" t="s">
        <v>57</v>
      </c>
      <c r="I86" s="17" t="s">
        <v>12</v>
      </c>
      <c r="J86" s="17" t="s">
        <v>13</v>
      </c>
      <c r="K86" s="17" t="s">
        <v>13</v>
      </c>
      <c r="L86" s="17" t="s">
        <v>13</v>
      </c>
      <c r="M86" s="17" t="s">
        <v>13</v>
      </c>
      <c r="N86" s="17" t="s">
        <v>13</v>
      </c>
      <c r="O86" s="17" t="s">
        <v>13</v>
      </c>
      <c r="P86" s="17" t="s">
        <v>13</v>
      </c>
      <c r="Q86" s="17">
        <v>2021</v>
      </c>
    </row>
    <row r="87" spans="1:17" s="2" customFormat="1" ht="26.25" thickBot="1">
      <c r="A87" s="18" t="s">
        <v>40</v>
      </c>
      <c r="B87" s="14">
        <v>1</v>
      </c>
      <c r="C87" s="14">
        <v>2</v>
      </c>
      <c r="D87" s="14">
        <v>2</v>
      </c>
      <c r="E87" s="14">
        <v>0</v>
      </c>
      <c r="F87" s="15">
        <v>2</v>
      </c>
      <c r="G87" s="16"/>
      <c r="H87" s="12" t="s">
        <v>22</v>
      </c>
      <c r="I87" s="17" t="s">
        <v>6</v>
      </c>
      <c r="J87" s="17">
        <v>4</v>
      </c>
      <c r="K87" s="17">
        <v>4</v>
      </c>
      <c r="L87" s="17">
        <v>4</v>
      </c>
      <c r="M87" s="17">
        <v>4</v>
      </c>
      <c r="N87" s="17">
        <v>4</v>
      </c>
      <c r="O87" s="17">
        <v>4</v>
      </c>
      <c r="P87" s="17">
        <f>SUM(J87:O87)</f>
        <v>24</v>
      </c>
      <c r="Q87" s="17">
        <v>2021</v>
      </c>
    </row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>
      <c r="A116" s="1" t="s">
        <v>99</v>
      </c>
    </row>
    <row r="117" s="2" customFormat="1" ht="12.75">
      <c r="A117" s="10" t="s">
        <v>100</v>
      </c>
    </row>
    <row r="118" s="2" customFormat="1" ht="12.75"/>
  </sheetData>
  <sheetProtection/>
  <mergeCells count="23">
    <mergeCell ref="A3:O3"/>
    <mergeCell ref="A4:O4"/>
    <mergeCell ref="E7:F8"/>
    <mergeCell ref="G6:G8"/>
    <mergeCell ref="J6:O6"/>
    <mergeCell ref="J7:J8"/>
    <mergeCell ref="M7:M8"/>
    <mergeCell ref="L1:P1"/>
    <mergeCell ref="P6:Q6"/>
    <mergeCell ref="N7:N8"/>
    <mergeCell ref="O7:O8"/>
    <mergeCell ref="A2:Q2"/>
    <mergeCell ref="H6:H8"/>
    <mergeCell ref="I6:I8"/>
    <mergeCell ref="P7:P8"/>
    <mergeCell ref="C7:C8"/>
    <mergeCell ref="K7:K8"/>
    <mergeCell ref="Q7:Q8"/>
    <mergeCell ref="A6:F6"/>
    <mergeCell ref="A7:A8"/>
    <mergeCell ref="B7:B8"/>
    <mergeCell ref="D7:D8"/>
    <mergeCell ref="L7:L8"/>
  </mergeCells>
  <printOptions/>
  <pageMargins left="0.1968503937007874" right="0.1968503937007874" top="1.1811023622047245" bottom="0.3937007874015748" header="0.31496062992125984" footer="0.31496062992125984"/>
  <pageSetup fitToHeight="18" fitToWidth="1" horizontalDpi="600" verticalDpi="600" orientation="landscape" paperSize="9" scale="88" r:id="rId3"/>
  <headerFooter alignWithMargins="0">
    <oddHeader>&amp;C&amp;"Times New Roman,обычный"&amp;P</oddHeader>
  </headerFooter>
  <rowBreaks count="1" manualBreakCount="1">
    <brk id="47" max="16" man="1"/>
  </rowBreaks>
  <colBreaks count="1" manualBreakCount="1">
    <brk id="12" max="11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2017-03-16T16:11:29Z</cp:lastPrinted>
  <dcterms:created xsi:type="dcterms:W3CDTF">2013-06-26T05:49:47Z</dcterms:created>
  <dcterms:modified xsi:type="dcterms:W3CDTF">2017-07-21T13:22:18Z</dcterms:modified>
  <cp:category/>
  <cp:version/>
  <cp:contentType/>
  <cp:contentStatus/>
</cp:coreProperties>
</file>