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11070" activeTab="3"/>
  </bookViews>
  <sheets>
    <sheet name="Приложение №1" sheetId="1" r:id="rId1"/>
    <sheet name="Приложение № 2" sheetId="2" r:id="rId2"/>
    <sheet name="Приложение № 3" sheetId="3" r:id="rId3"/>
    <sheet name="Приложение № 4" sheetId="4" r:id="rId4"/>
  </sheets>
  <definedNames>
    <definedName name="_xlnm.Print_Titles" localSheetId="1">'Приложение № 2'!$24:$24</definedName>
    <definedName name="_xlnm.Print_Titles" localSheetId="2">'Приложение № 3'!$24:$25</definedName>
    <definedName name="_xlnm.Print_Titles" localSheetId="3">'Приложение № 4'!$20:$23</definedName>
    <definedName name="_xlnm.Print_Titles" localSheetId="0">'Приложение №1'!$24:$26</definedName>
  </definedNames>
  <calcPr fullCalcOnLoad="1"/>
</workbook>
</file>

<file path=xl/sharedStrings.xml><?xml version="1.0" encoding="utf-8"?>
<sst xmlns="http://schemas.openxmlformats.org/spreadsheetml/2006/main" count="454" uniqueCount="196">
  <si>
    <t>процент</t>
  </si>
  <si>
    <t>единиц</t>
  </si>
  <si>
    <t>Подпрограмма:  «Управление муниципальной собственностью Северодвинска»</t>
  </si>
  <si>
    <t>Приложение 1</t>
  </si>
  <si>
    <t>П Е Р Е Ч Е Н Ь</t>
  </si>
  <si>
    <t>целевых показателей муниципальной программы Северодвинска</t>
  </si>
  <si>
    <t>(наименование муниципальной программы Северодвинска)</t>
  </si>
  <si>
    <t>Наименование целевого показателя</t>
  </si>
  <si>
    <t>Значения целевых показателей</t>
  </si>
  <si>
    <t>Муниципальная программа</t>
  </si>
  <si>
    <t>«Управление муниципальным имуществом и земельными ресурсами Северодвинска»</t>
  </si>
  <si>
    <t>Задача 2  «Эффективное управление муниципальными унитарными предприятиями»</t>
  </si>
  <si>
    <t>Задача 1 «Оптимизация состава и осуществление управления муниципальным имуществом»</t>
  </si>
  <si>
    <t>2017 год</t>
  </si>
  <si>
    <t>к муниципальной программе</t>
  </si>
  <si>
    <t xml:space="preserve">утвержденной  постановлением </t>
  </si>
  <si>
    <t>Администрации Северодвинска</t>
  </si>
  <si>
    <t>Задача 3 «Развитие инфраструктуры земельных ресурсов»</t>
  </si>
  <si>
    <t>от 23.12.2015 № 626-па</t>
  </si>
  <si>
    <t xml:space="preserve"> (в редакции от     .    .     №      - па)</t>
  </si>
  <si>
    <t>базовый 2015 год</t>
  </si>
  <si>
    <t xml:space="preserve"> 2016 год</t>
  </si>
  <si>
    <t>2018 год</t>
  </si>
  <si>
    <t>2019 год</t>
  </si>
  <si>
    <t>2. Показатель цели: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</si>
  <si>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1. Показатель цели: «Размер исполнения бюджета главного администратора доходов бюджета в соответствии с годовым плановым заданием»</t>
  </si>
  <si>
    <t>3. Показатель цели:  «Размер исполнения бюджета по доходам от продажи земельных участков в соответствии с годовым плановым заданием»</t>
  </si>
  <si>
    <t>4. Показатель цели: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</si>
  <si>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2020 год</t>
  </si>
  <si>
    <t>2021 год</t>
  </si>
  <si>
    <t xml:space="preserve"> (указать наименование исполнительного органа Администрации Северодвинска)</t>
  </si>
  <si>
    <t>Комитет по управлению муниципальным имуществом Администрации Северодвинска</t>
  </si>
  <si>
    <t>Характеристика</t>
  </si>
  <si>
    <t>основных показателей муниципальной программы Северодвинска</t>
  </si>
  <si>
    <t xml:space="preserve">                                     (указать наименование исполнительного органа Администрации Северодвинска)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</si>
  <si>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</si>
  <si>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</si>
  <si>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</si>
  <si>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значении показателя</t>
  </si>
  <si>
    <t>1. Показатель цели: «Размер исполнения бюджета по доходам от аренды муниципального имущества (помещения, реклама, временные объекты)»</t>
  </si>
  <si>
    <t>2. Показатель цели:  «Размер исполнения бюджета по доходам от аренды земельных участков»</t>
  </si>
  <si>
    <t>3. Показатель цели:  «Размер исполнения бюджета по доходам от продажи муниципального имущества»</t>
  </si>
  <si>
    <t>4. Показатель цели: «Размер исполнения бюджета по доходам от использования муниципального имущества»</t>
  </si>
  <si>
    <t>5. Показатель цели: «Размер исполнения бюджета по доходам от продажи земельных участков»</t>
  </si>
  <si>
    <t>6. Показатель цели: «Размер исполнения бюджета по прочим доходам»</t>
  </si>
  <si>
    <t>7. Показатель цели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</si>
  <si>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единица</t>
  </si>
  <si>
    <t>Абсолютный показатель</t>
  </si>
  <si>
    <t>Приложение 3</t>
  </si>
  <si>
    <t>СВЕДЕНИЯ</t>
  </si>
  <si>
    <t xml:space="preserve">об основных мерах правового регулирования в сфере реализации </t>
  </si>
  <si>
    <t>муниципальной программы Северодвинска</t>
  </si>
  <si>
    <t>(указать наименование исполнительного органа Администрации Северодвинска)</t>
  </si>
  <si>
    <t>Вид нормативного правового акта</t>
  </si>
  <si>
    <t>Основные положения нормативного правового акта</t>
  </si>
  <si>
    <t>Наименование исполнительного органа Администрации Северодвинска, ответственного за подготовку нормативного правового акта</t>
  </si>
  <si>
    <t>Ожидаемые сроки принятия</t>
  </si>
  <si>
    <t>Решение Совета депутатов Северодвинска</t>
  </si>
  <si>
    <t>«О Прогнозном плане приватизации муниципального имущества»</t>
  </si>
  <si>
    <t>КУМИ</t>
  </si>
  <si>
    <t>«Об установлении базовой ставки арендной платы за пользование муниципальным имуществом»</t>
  </si>
  <si>
    <t>«Об установлении базовой ставки платы по договорам на установку и эксплуатацию рекламной конструкции на объектах, находящихся в муниципальной собственности Северодвинска»</t>
  </si>
  <si>
    <t>«Об утверждении Схемы размещения нестационарных торговых объектов на территории Северодвинска»</t>
  </si>
  <si>
    <t>Управление экономики</t>
  </si>
  <si>
    <t>«Об утверждении ставки платы по договорам на право размещения нестационарных торговых объектов на территории Северодвинска»</t>
  </si>
  <si>
    <t>Приложение 4</t>
  </si>
  <si>
    <t>Характеристика муниципальной программы</t>
  </si>
  <si>
    <t>Аналитический код</t>
  </si>
  <si>
    <t>Источник финансирования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</si>
  <si>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</si>
  <si>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</si>
  <si>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</si>
  <si>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</si>
  <si>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</si>
  <si>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</si>
  <si>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</si>
  <si>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</si>
  <si>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(подпрограмма или административное)</t>
  </si>
  <si>
    <t>Значение</t>
  </si>
  <si>
    <t>Год достижения</t>
  </si>
  <si>
    <t>V</t>
  </si>
  <si>
    <t>тыс. руб.</t>
  </si>
  <si>
    <t xml:space="preserve">Местный бюджет 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</si>
  <si>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</si>
  <si>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</si>
  <si>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</si>
  <si>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</si>
  <si>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</si>
  <si>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Местный бюджет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</si>
  <si>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</si>
  <si>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</si>
  <si>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Мероприятие 1.01 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</si>
  <si>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Показатель 1 «Количество договоров на оценку рыночной стоимости, инвентаризации объекта недвижимости»</t>
  </si>
  <si>
    <t>Показатель 2 «Количество договоров купли-продажи муниципального имущества»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</si>
  <si>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</si>
  <si>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</si>
  <si>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</si>
  <si>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Показатель 1 «Количество (соглашений) договоров, заключенных с собственником жилого помещения»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</si>
  <si>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</si>
  <si>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да/нет</t>
  </si>
  <si>
    <t>да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</si>
  <si>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</si>
  <si>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</si>
  <si>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</si>
  <si>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Показатель 1 «Количество публикаций в прессе и телепередач»</t>
  </si>
  <si>
    <t>Мероприятие 1.06 «Организация мероприятий по расчетно-информационному обслуживанию за наем помещений на территории муниципального образования «Северодвинск»</t>
  </si>
  <si>
    <t>Показатель 1 «Количество (соглашений) договоров, заключенных путем проведения торгов (аукционов)»</t>
  </si>
  <si>
    <t>Показатель 2 «Количество жилых помещений учитываемых в реестре для начисления платы за наем муниципальных жилых помещений»</t>
  </si>
  <si>
    <t>Задача 2 «Эффективное управление муниципальными унитарными предприятиями»</t>
  </si>
  <si>
    <t>Показатель 1 «Количество отчетности муниципальных предприятий и АО за использование муниципального имущества»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</si>
  <si>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</si>
  <si>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Мероприятие 2.01 «Осуществление мероприятий  муниципального образования   «Северодвинск» по увеличению уставных фондов муниципальных унитарных предприятий»</t>
  </si>
  <si>
    <t>Показатель 1 «Внесение изменений в устав  муниципальных унитарных предприятий по увеличению уставного фонда»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</si>
  <si>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</si>
  <si>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</si>
  <si>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Показатель 1  «Количество договоров на аренду земельных участков»</t>
  </si>
  <si>
    <t>Показатель 2 «Количество земельных участков, предоставленных путем проведения торгов (аукционов)»</t>
  </si>
  <si>
    <t>Мероприятие 3.01 «Организация и осуществление мероприятий по землеустройству и землепользованию»</t>
  </si>
  <si>
    <t>Показатель 1 «Оценка рыночной стоимости земельных участков»</t>
  </si>
  <si>
    <t>Показатель 2 «Количество сформированных земельных участков»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</si>
  <si>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</si>
  <si>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</si>
  <si>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Административное мероприятие 3.03  «Осуществление мероприятий  муниципального образования  «Северодвинск» по принятию решений о предоставлении земельного участка»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</si>
  <si>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</si>
  <si>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</si>
  <si>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</si>
  <si>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</si>
  <si>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r>
      <t>м</t>
    </r>
    <r>
      <rPr>
        <sz val="14"/>
        <color indexed="8"/>
        <rFont val="Times New Roman"/>
        <family val="1"/>
      </rPr>
      <t>²</t>
    </r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</si>
  <si>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</si>
  <si>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</si>
  <si>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Обеспечивающая подпрограмма</t>
  </si>
  <si>
    <t>Обеспечение деятельности  ответственного исполнителя КУМИ</t>
  </si>
  <si>
    <t xml:space="preserve"> Расходы на содержание 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</si>
  <si>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</si>
  <si>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 2. 01 «Претензионная работа с должниками перед муниципальным бюджетом»</t>
  </si>
  <si>
    <t>Показатель  «Количество выставленных претензий»</t>
  </si>
  <si>
    <t>Административное мероприятие 2.02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</si>
  <si>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</si>
  <si>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</si>
  <si>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</si>
  <si>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>Соисполнители:</t>
  </si>
  <si>
    <t>Ответственный исполнитель:</t>
  </si>
  <si>
    <t>КУМИиЗО</t>
  </si>
  <si>
    <t>Управление градостроительства и земельных отношений Администрации Северодвинска;      Управление муниципального жилищного фонда Администрации Северодвинска</t>
  </si>
  <si>
    <t xml:space="preserve"> «Управление муниципальным имуществом </t>
  </si>
  <si>
    <t>Управление градостроительства и земельных отношений Администрации Северодвинска; Управление муниципального жилищного фонда Администрации Северодвинска</t>
  </si>
  <si>
    <t>7. Показатель Задачи 2: 1 «Количество отчетности муниципальных предприятий и АО за использование муниципального имущества»</t>
  </si>
  <si>
    <t>8. Показатель Задачи 2: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</si>
  <si>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9. Показатель Задачи 3: 1 «Количество договоров на аренду земельных участков»</t>
  </si>
  <si>
    <t>10. Показатель Задачи 3: 2 «Количество земельных участков, предоставленных путем проведения торгов (аукционов)»</t>
  </si>
  <si>
    <t>кв.метр</t>
  </si>
  <si>
    <t>1. Показатели № 1–7 - А1; А2; А3; А4; А5; А6; А7; В1; В2; В3; В4; В5; В6; В7 –   акт сверки данных Финансового управления Администрации Северодвинска о поступлениях в местный бюджет с данными администратора поступлений –  КУМИ.</t>
  </si>
  <si>
    <t>П3 = А3/В3 х 100%, где:
А3 – сумма поступивших платежей по доходам от продажи муниципального имущества;
В3 – сумма запланированных доходов в бюджет муниципального образования «Северодвинск» от продажи муниципального имущества</t>
  </si>
  <si>
    <t>П4 = А4/В4 х 100%,  где:
А4 – сумма поступивших платежей по доходам от использования муниципального имущества;
В3 – сумма запланированных доходов в бюджет муниципального образования «Северодвинск» от использования муниципального имущества</t>
  </si>
  <si>
    <t>П6 = А6/В6 х 100%, где:
А6 – сумма поступивших платежей по прочим доходам;
В6 – сумма запланированных прочих доходов в бюджет муниципального образования «Северодвинск»</t>
  </si>
  <si>
    <t>П5 = А5/В5 х 100%,  где:
А5 – сумма поступивших платежей по доходам от продажи земельных участков;
В5 – сумма запланированных доходов в бюджет муниципального образования «Северодвинск» от продажи земельных участков</t>
  </si>
  <si>
    <t>9. Показатель Задачи 1: 1 «Количество договоров на аренду муниципального имущества (помещения, реклама, временные объекты)»</t>
  </si>
  <si>
    <t>10. Показатель Задачи 1: 2 «Площадь объектов, переданных в аренду»</t>
  </si>
  <si>
    <t>11. Показатель Задачи 2: 1 «Количество отчетности муниципальных предприятий и АО за использование муниципального имущества»</t>
  </si>
  <si>
    <t>10. Показатель Задачи 2: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</si>
  <si>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11. Показатель Задачи 3: 1 «Количество договоров на аренду земельных участков»</t>
  </si>
  <si>
    <t>12. Показатель Задачи 3: 2 «Количество земельных участков, предоставленных путем проведения торгов (аукционов)»</t>
  </si>
  <si>
    <t>Количество отчетности муниципальных предприятий и АО за использование муниципального имущества (суммарное значение) – отдел муниципальной собственности КУМИ</t>
  </si>
  <si>
    <t>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 (суммарное значение) – отдел муниципальной собственности КУМИ</t>
  </si>
  <si>
    <t xml:space="preserve">Договоры на аренду земельных участков (суммарное значение) – соисполнитель программы Управление градостроительства и земельных отношений Администрации Северодвинска </t>
  </si>
  <si>
    <t>Количество земельных участков, предоставленных путем проведения торгов (аукционов), (суммарное значение) – соисполнитель программы Управление градостроительства и земельных отношений Администрации Северодвинска</t>
  </si>
  <si>
    <t>Договоры на аренду муниципального имущества(суммарное значение) – отдел аренды муниципального имущества КУМИ</t>
  </si>
  <si>
    <t>По договорам на аренду муниципального имущества – отдел аренды муниципального имущества КУМИ</t>
  </si>
  <si>
    <t>Управление градостроительства и земельных отношений Администрации Северодвинска;  Управление муниципального жилищного фонда Администрации Северодвинска</t>
  </si>
  <si>
    <t xml:space="preserve">                                 </t>
  </si>
  <si>
    <t xml:space="preserve">                                                           </t>
  </si>
  <si>
    <t xml:space="preserve">                                                                                    </t>
  </si>
  <si>
    <t xml:space="preserve">                                                                               </t>
  </si>
  <si>
    <t xml:space="preserve">                                                                                       </t>
  </si>
  <si>
    <t xml:space="preserve">                                                                </t>
  </si>
  <si>
    <t xml:space="preserve">                                                </t>
  </si>
  <si>
    <t>(в редакции от     .    .     №      - па)</t>
  </si>
  <si>
    <t>Приложение 2</t>
  </si>
  <si>
    <t>5. Показатель Задачи 1: 1 «Количество договоров аренды муниципального имущества             (в год)»</t>
  </si>
  <si>
    <t>на 2016–2021 годы»,</t>
  </si>
  <si>
    <t>и земеньными ресурсами Северодвинска</t>
  </si>
  <si>
    <t>П1 = А1/В1 х 100%,  где:
А1 – сумма поступивших платежей по доходам от аренды муниципального имущества (помещения, реклама, временные объекты);
В1 – сумма запланированных доходов в бюджет муниципального образования «Северодвинск» от аренды муниципального имущества (помещения, реклама, временные объекты)</t>
  </si>
  <si>
    <t>П2 = А2/В2 х 100%,  где:
А2 – сумма поступивших платежей по доходам от аренды земельных участков;
В2 – сумма запланированных доходов в бюджет муниципального образования «Северодвинск» от аренды земельных участков</t>
  </si>
  <si>
    <t>П8 = А8 га1/В8 га2 х 100%, где:
А8 га1 – площадь земель, являющихся объектом налогообложения (в гектарах);
В8 га2 – площадь земель муниципального образования «Северодвинск» (в гектарах)</t>
  </si>
  <si>
    <t xml:space="preserve">и земеньными ресурсами Северодвинска </t>
  </si>
  <si>
    <t xml:space="preserve">2. Показатели № 1–7 - А1; А2; А3; А4; А5; А6; А7; В1; В2; В3; В4; В5; В6; В7 –  Финансовоео управление   Администрации Северодвинска «Объем годовых назначений по доходам»      </t>
  </si>
  <si>
    <t>Статья 16 ФЗ от 29.12.2004 № 189-ФЗ                                «О введении в действие Жилищного кодекса РФ»;                                                                                              постановление Мэра Северодвинска от 20.01.1998 № 21 «Об утверждении отчета о наличии земель в Северодвинске и распределении их по категориям, угодьям и пользователям» (на 01.01.1998)</t>
  </si>
  <si>
    <t xml:space="preserve"> «Управление муниципальным имуществом и земельными ресурсами Северодвинска на 2016–2021 годы»</t>
  </si>
  <si>
    <t xml:space="preserve">  «Управление муниципальным имуществом и земельными ресурсами Северодвинска на 2016–2021 годы»</t>
  </si>
  <si>
    <t xml:space="preserve">октябрь–ноябрь 2015 года;                            октябрь–ноябрь 2016 года;                 октябрь–ноябрь 2017 года </t>
  </si>
  <si>
    <t>октябрь–ноябрь 2018 года;                    октябрь–ноябрь 2019 года;                    октябрь–ноябрь 2020 года</t>
  </si>
  <si>
    <t>октябрь–ноябрь 2015 года;                            октябрь–ноябрь 2016 года;                 октябрь–ноябрь 2017 года;                                                              октябрь–ноябрь 2018 года;                                                           октябрь–ноябрь 2019 года;                    октябрь–ноябрь 2020 года</t>
  </si>
  <si>
    <t>Постановление Администрации Северодвинска</t>
  </si>
  <si>
    <t>Муниципальная программа                                «Управление муниципальным имуществом и земельными ресурсами Северодвинска на 2016–2021 годы»</t>
  </si>
  <si>
    <t>6. Показатель Задачи 1: 2 «Площадь объектов, ежегодно переданных в аренду»</t>
  </si>
  <si>
    <t xml:space="preserve">единица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</si>
</sst>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7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.5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7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1" applyNumberFormat="0" applyAlignment="0" applyProtection="0"/>
    <xf numFmtId="0" fontId="40" fillId="40" borderId="2" applyNumberFormat="0" applyAlignment="0" applyProtection="0"/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1" applyNumberFormat="0" applyAlignment="0" applyProtection="0"/>
    <xf numFmtId="0" fontId="47" fillId="0" borderId="6" applyNumberFormat="0" applyFill="0" applyAlignment="0" applyProtection="0"/>
    <xf numFmtId="0" fontId="48" fillId="43" borderId="0" applyNumberFormat="0" applyBorder="0" applyAlignment="0" applyProtection="0"/>
    <xf numFmtId="0" fontId="0" fillId="44" borderId="7" applyNumberFormat="0" applyFont="0" applyAlignment="0" applyProtection="0"/>
    <xf numFmtId="0" fontId="49" fillId="39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46" fillId="42" borderId="1" applyNumberFormat="0" applyAlignment="0" applyProtection="0"/>
    <xf numFmtId="0" fontId="49" fillId="39" borderId="8" applyNumberFormat="0" applyAlignment="0" applyProtection="0"/>
    <xf numFmtId="0" fontId="39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0" fillId="40" borderId="2" applyNumberFormat="0" applyAlignment="0" applyProtection="0"/>
    <xf numFmtId="0" fontId="5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38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4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right"/>
    </xf>
    <xf numFmtId="0" fontId="56" fillId="0" borderId="0" xfId="0" applyFont="1" applyAlignment="1">
      <alignment/>
    </xf>
    <xf numFmtId="3" fontId="56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10" xfId="0" applyFont="1" applyFill="1" applyBorder="1" applyAlignment="1">
      <alignment horizontal="center" vertical="center"/>
    </xf>
    <xf numFmtId="175" fontId="56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6" fillId="0" borderId="0" xfId="0" applyFont="1" applyAlignment="1">
      <alignment horizontal="justify"/>
    </xf>
    <xf numFmtId="0" fontId="57" fillId="0" borderId="0" xfId="0" applyFont="1" applyFill="1" applyAlignment="1">
      <alignment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8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63" fillId="0" borderId="0" xfId="0" applyFont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81" fontId="4" fillId="0" borderId="10" xfId="99" applyNumberFormat="1" applyFont="1" applyFill="1" applyBorder="1" applyAlignment="1">
      <alignment horizontal="center" vertical="center"/>
    </xf>
    <xf numFmtId="43" fontId="3" fillId="0" borderId="10" xfId="99" applyFont="1" applyFill="1" applyBorder="1" applyAlignment="1">
      <alignment horizontal="center" vertical="center" wrapText="1"/>
    </xf>
    <xf numFmtId="43" fontId="4" fillId="0" borderId="10" xfId="9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43" fontId="11" fillId="0" borderId="10" xfId="99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2" fillId="0" borderId="10" xfId="99" applyFont="1" applyFill="1" applyBorder="1" applyAlignment="1">
      <alignment horizontal="right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9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wrapText="1"/>
    </xf>
    <xf numFmtId="0" fontId="58" fillId="0" borderId="10" xfId="0" applyFont="1" applyBorder="1" applyAlignment="1">
      <alignment vertical="center" wrapText="1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Alignment="1">
      <alignment horizontal="left"/>
    </xf>
    <xf numFmtId="0" fontId="6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110" zoomScaleNormal="110" zoomScalePageLayoutView="0" workbookViewId="0" topLeftCell="A1">
      <selection activeCell="A27" sqref="A27:I27"/>
    </sheetView>
  </sheetViews>
  <sheetFormatPr defaultColWidth="9.140625" defaultRowHeight="15"/>
  <cols>
    <col min="1" max="1" width="84.7109375" style="0" customWidth="1"/>
    <col min="2" max="2" width="11.140625" style="0" customWidth="1"/>
    <col min="3" max="3" width="10.140625" style="0" customWidth="1"/>
    <col min="4" max="4" width="10.7109375" style="0" customWidth="1"/>
    <col min="9" max="9" width="9.8515625" style="0" customWidth="1"/>
  </cols>
  <sheetData>
    <row r="1" spans="1:9" ht="15.75">
      <c r="A1" s="16"/>
      <c r="B1" s="17"/>
      <c r="C1" s="17"/>
      <c r="D1" s="17"/>
      <c r="E1" s="112" t="s">
        <v>3</v>
      </c>
      <c r="F1" s="112"/>
      <c r="G1" s="112"/>
      <c r="H1" s="112"/>
      <c r="I1" s="112"/>
    </row>
    <row r="2" spans="1:9" ht="15.75">
      <c r="A2" s="13"/>
      <c r="B2" s="17"/>
      <c r="C2" s="17"/>
      <c r="D2" s="17"/>
      <c r="E2" s="112" t="s">
        <v>14</v>
      </c>
      <c r="F2" s="112"/>
      <c r="G2" s="112"/>
      <c r="H2" s="112"/>
      <c r="I2" s="112"/>
    </row>
    <row r="3" spans="1:9" ht="15.75">
      <c r="A3" s="13"/>
      <c r="B3" s="17"/>
      <c r="C3" s="17"/>
      <c r="D3" s="17"/>
      <c r="E3" s="112" t="s">
        <v>144</v>
      </c>
      <c r="F3" s="112"/>
      <c r="G3" s="112"/>
      <c r="H3" s="112"/>
      <c r="I3" s="112"/>
    </row>
    <row r="4" spans="1:9" ht="15.75">
      <c r="A4" s="13"/>
      <c r="B4" s="17"/>
      <c r="C4" s="17"/>
      <c r="D4" s="17"/>
      <c r="E4" s="112" t="s">
        <v>180</v>
      </c>
      <c r="F4" s="112"/>
      <c r="G4" s="112"/>
      <c r="H4" s="112"/>
      <c r="I4" s="112"/>
    </row>
    <row r="5" spans="1:9" ht="15.75">
      <c r="A5" s="13"/>
      <c r="B5" s="17"/>
      <c r="C5" s="109"/>
      <c r="D5" s="109"/>
      <c r="E5" s="109" t="s">
        <v>179</v>
      </c>
      <c r="F5" s="109"/>
      <c r="G5" s="109"/>
      <c r="H5" s="109"/>
      <c r="I5" s="109"/>
    </row>
    <row r="6" spans="1:9" ht="15.75">
      <c r="A6" s="13"/>
      <c r="B6" s="17"/>
      <c r="C6" s="17"/>
      <c r="D6" s="17"/>
      <c r="E6" s="112" t="s">
        <v>15</v>
      </c>
      <c r="F6" s="112"/>
      <c r="G6" s="112"/>
      <c r="H6" s="112"/>
      <c r="I6" s="112"/>
    </row>
    <row r="7" spans="1:9" ht="15.75">
      <c r="A7" s="13"/>
      <c r="B7" s="17"/>
      <c r="C7" s="17"/>
      <c r="D7" s="17"/>
      <c r="E7" s="112" t="s">
        <v>16</v>
      </c>
      <c r="F7" s="112"/>
      <c r="G7" s="112"/>
      <c r="H7" s="112"/>
      <c r="I7" s="112"/>
    </row>
    <row r="8" spans="1:9" ht="15.75">
      <c r="A8" s="13"/>
      <c r="B8" s="17"/>
      <c r="C8" s="17"/>
      <c r="D8" s="17"/>
      <c r="E8" s="112" t="s">
        <v>18</v>
      </c>
      <c r="F8" s="112"/>
      <c r="G8" s="112"/>
      <c r="H8" s="112"/>
      <c r="I8" s="112"/>
    </row>
    <row r="9" spans="1:9" ht="15.75">
      <c r="A9" s="13"/>
      <c r="B9" s="17"/>
      <c r="C9" s="17"/>
      <c r="D9" s="17"/>
      <c r="E9" s="112" t="s">
        <v>19</v>
      </c>
      <c r="F9" s="112"/>
      <c r="G9" s="112"/>
      <c r="H9" s="112"/>
      <c r="I9" s="112"/>
    </row>
    <row r="10" spans="1:7" ht="15.75">
      <c r="A10" s="13"/>
      <c r="B10" s="17"/>
      <c r="C10" s="20"/>
      <c r="D10" s="20"/>
      <c r="E10" s="20"/>
      <c r="F10" s="20"/>
      <c r="G10" s="20"/>
    </row>
    <row r="11" spans="1:7" ht="15.75">
      <c r="A11" s="13"/>
      <c r="B11" s="17"/>
      <c r="C11" s="20"/>
      <c r="D11" s="20"/>
      <c r="E11" s="20"/>
      <c r="F11" s="20"/>
      <c r="G11" s="20"/>
    </row>
    <row r="12" ht="18.75">
      <c r="A12" s="3"/>
    </row>
    <row r="13" spans="1:7" s="9" customFormat="1" ht="15.75">
      <c r="A13" s="129" t="s">
        <v>4</v>
      </c>
      <c r="B13" s="129"/>
      <c r="C13" s="129"/>
      <c r="D13" s="129"/>
      <c r="E13" s="129"/>
      <c r="F13" s="129"/>
      <c r="G13" s="129"/>
    </row>
    <row r="14" spans="1:7" s="9" customFormat="1" ht="15.75">
      <c r="A14" s="129" t="s">
        <v>5</v>
      </c>
      <c r="B14" s="129"/>
      <c r="C14" s="129"/>
      <c r="D14" s="129"/>
      <c r="E14" s="129"/>
      <c r="F14" s="129"/>
      <c r="G14" s="129"/>
    </row>
    <row r="15" spans="1:7" s="9" customFormat="1" ht="22.5" customHeight="1">
      <c r="A15" s="125" t="s">
        <v>187</v>
      </c>
      <c r="B15" s="125"/>
      <c r="C15" s="125"/>
      <c r="D15" s="125"/>
      <c r="E15" s="125"/>
      <c r="F15" s="125"/>
      <c r="G15" s="125"/>
    </row>
    <row r="16" spans="1:7" ht="11.25" customHeight="1">
      <c r="A16" s="113" t="s">
        <v>6</v>
      </c>
      <c r="B16" s="113"/>
      <c r="C16" s="113"/>
      <c r="D16" s="113"/>
      <c r="E16" s="113"/>
      <c r="F16" s="113"/>
      <c r="G16" s="113"/>
    </row>
    <row r="17" spans="1:7" ht="15.75">
      <c r="A17" s="98" t="s">
        <v>141</v>
      </c>
      <c r="B17" s="97"/>
      <c r="C17" s="97"/>
      <c r="D17" s="97"/>
      <c r="E17" s="97"/>
      <c r="F17" s="97"/>
      <c r="G17" s="97"/>
    </row>
    <row r="18" spans="1:7" s="9" customFormat="1" ht="27" customHeight="1">
      <c r="A18" s="125" t="s">
        <v>31</v>
      </c>
      <c r="B18" s="125"/>
      <c r="C18" s="125"/>
      <c r="D18" s="125"/>
      <c r="E18" s="125"/>
      <c r="F18" s="125"/>
      <c r="G18" s="125"/>
    </row>
    <row r="19" spans="1:9" s="4" customFormat="1" ht="10.5" customHeight="1">
      <c r="A19" s="114" t="s">
        <v>30</v>
      </c>
      <c r="B19" s="114"/>
      <c r="C19" s="114"/>
      <c r="D19" s="114"/>
      <c r="E19" s="114"/>
      <c r="F19" s="114"/>
      <c r="G19" s="114"/>
      <c r="H19" s="26"/>
      <c r="I19" s="26"/>
    </row>
    <row r="20" spans="1:9" s="9" customFormat="1" ht="15.75">
      <c r="A20" s="124" t="s">
        <v>140</v>
      </c>
      <c r="B20" s="124"/>
      <c r="C20" s="124"/>
      <c r="D20" s="99"/>
      <c r="E20" s="98"/>
      <c r="F20" s="98"/>
      <c r="G20" s="98"/>
      <c r="H20" s="98"/>
      <c r="I20" s="98"/>
    </row>
    <row r="21" spans="1:9" s="9" customFormat="1" ht="22.5" customHeight="1">
      <c r="A21" s="115" t="s">
        <v>145</v>
      </c>
      <c r="B21" s="115"/>
      <c r="C21" s="115"/>
      <c r="D21" s="115"/>
      <c r="E21" s="115"/>
      <c r="F21" s="115"/>
      <c r="G21" s="115"/>
      <c r="H21" s="115"/>
      <c r="I21" s="115"/>
    </row>
    <row r="22" spans="1:9" s="4" customFormat="1" ht="10.5" customHeight="1">
      <c r="A22" s="114" t="s">
        <v>30</v>
      </c>
      <c r="B22" s="114"/>
      <c r="C22" s="114"/>
      <c r="D22" s="114"/>
      <c r="E22" s="114"/>
      <c r="F22" s="114"/>
      <c r="G22" s="114"/>
      <c r="H22" s="26"/>
      <c r="I22" s="26"/>
    </row>
    <row r="23" ht="7.5" customHeight="1">
      <c r="A23" s="5"/>
    </row>
    <row r="24" spans="1:9" ht="44.25" customHeight="1">
      <c r="A24" s="119" t="s">
        <v>7</v>
      </c>
      <c r="B24" s="119" t="s">
        <v>36</v>
      </c>
      <c r="C24" s="126" t="s">
        <v>8</v>
      </c>
      <c r="D24" s="127"/>
      <c r="E24" s="127"/>
      <c r="F24" s="127"/>
      <c r="G24" s="127"/>
      <c r="H24" s="127"/>
      <c r="I24" s="128"/>
    </row>
    <row r="25" spans="1:9" ht="15" customHeight="1">
      <c r="A25" s="120"/>
      <c r="B25" s="120"/>
      <c r="C25" s="27" t="s">
        <v>20</v>
      </c>
      <c r="D25" s="27" t="s">
        <v>21</v>
      </c>
      <c r="E25" s="27" t="s">
        <v>13</v>
      </c>
      <c r="F25" s="27" t="s">
        <v>22</v>
      </c>
      <c r="G25" s="27" t="s">
        <v>23</v>
      </c>
      <c r="H25" s="24" t="s">
        <v>28</v>
      </c>
      <c r="I25" s="24" t="s">
        <v>29</v>
      </c>
    </row>
    <row r="26" spans="1:9" s="7" customFormat="1" ht="15" customHeight="1">
      <c r="A26" s="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25">
        <v>8</v>
      </c>
      <c r="I26" s="25">
        <v>9</v>
      </c>
    </row>
    <row r="27" spans="1:9" ht="18.75" customHeight="1">
      <c r="A27" s="116" t="s">
        <v>9</v>
      </c>
      <c r="B27" s="117"/>
      <c r="C27" s="117"/>
      <c r="D27" s="117"/>
      <c r="E27" s="117"/>
      <c r="F27" s="117"/>
      <c r="G27" s="117"/>
      <c r="H27" s="117"/>
      <c r="I27" s="118"/>
    </row>
    <row r="28" spans="1:9" ht="18.75" customHeight="1">
      <c r="A28" s="121" t="s">
        <v>10</v>
      </c>
      <c r="B28" s="122"/>
      <c r="C28" s="122"/>
      <c r="D28" s="122"/>
      <c r="E28" s="122"/>
      <c r="F28" s="122"/>
      <c r="G28" s="122"/>
      <c r="H28" s="122"/>
      <c r="I28" s="123"/>
    </row>
    <row r="29" spans="1:9" s="14" customFormat="1" ht="34.5" customHeight="1">
      <c r="A29" s="8" t="s">
        <v>25</v>
      </c>
      <c r="B29" s="6" t="s">
        <v>0</v>
      </c>
      <c r="C29" s="23">
        <v>100.97</v>
      </c>
      <c r="D29" s="6">
        <v>98</v>
      </c>
      <c r="E29" s="6">
        <v>98</v>
      </c>
      <c r="F29" s="6">
        <v>98</v>
      </c>
      <c r="G29" s="6">
        <v>98</v>
      </c>
      <c r="H29" s="6">
        <v>98</v>
      </c>
      <c r="I29" s="6">
        <v>98</v>
      </c>
    </row>
    <row r="30" spans="1:9" s="14" customFormat="1" ht="48" customHeight="1">
      <c r="A30" s="33" t="s">
        <v>24</v>
      </c>
      <c r="B30" s="6" t="s">
        <v>0</v>
      </c>
      <c r="C30" s="6">
        <v>102.2</v>
      </c>
      <c r="D30" s="6">
        <v>100</v>
      </c>
      <c r="E30" s="6">
        <v>100</v>
      </c>
      <c r="F30" s="6">
        <v>100</v>
      </c>
      <c r="G30" s="6">
        <v>100</v>
      </c>
      <c r="H30" s="6">
        <v>100</v>
      </c>
      <c r="I30" s="6">
        <v>100</v>
      </c>
    </row>
    <row r="31" spans="1:9" s="14" customFormat="1" ht="36" customHeight="1">
      <c r="A31" s="8" t="s">
        <v>26</v>
      </c>
      <c r="B31" s="6" t="s">
        <v>0</v>
      </c>
      <c r="C31" s="22">
        <v>90.1</v>
      </c>
      <c r="D31" s="6">
        <v>100</v>
      </c>
      <c r="E31" s="6">
        <v>100</v>
      </c>
      <c r="F31" s="6">
        <v>100</v>
      </c>
      <c r="G31" s="6">
        <v>100</v>
      </c>
      <c r="H31" s="6">
        <v>100</v>
      </c>
      <c r="I31" s="6">
        <v>100</v>
      </c>
    </row>
    <row r="32" spans="1:9" s="14" customFormat="1" ht="48" customHeight="1">
      <c r="A32" s="8" t="s">
        <v>27</v>
      </c>
      <c r="B32" s="6" t="s">
        <v>0</v>
      </c>
      <c r="C32" s="23">
        <v>0.32</v>
      </c>
      <c r="D32" s="23">
        <v>0.32</v>
      </c>
      <c r="E32" s="6">
        <v>0.33</v>
      </c>
      <c r="F32" s="6">
        <v>0.33</v>
      </c>
      <c r="G32" s="6">
        <v>0.33</v>
      </c>
      <c r="H32" s="6">
        <v>0.33</v>
      </c>
      <c r="I32" s="6">
        <v>0.33</v>
      </c>
    </row>
    <row r="33" spans="1:9" s="14" customFormat="1" ht="16.5" customHeight="1">
      <c r="A33" s="8" t="s">
        <v>2</v>
      </c>
      <c r="B33" s="6"/>
      <c r="C33" s="6"/>
      <c r="D33" s="1"/>
      <c r="E33" s="1"/>
      <c r="F33" s="1"/>
      <c r="G33" s="1"/>
      <c r="H33" s="1"/>
      <c r="I33" s="1"/>
    </row>
    <row r="34" spans="1:9" s="14" customFormat="1" ht="15.75" customHeight="1">
      <c r="A34" s="8" t="s">
        <v>12</v>
      </c>
      <c r="B34" s="6"/>
      <c r="C34" s="6"/>
      <c r="D34" s="2"/>
      <c r="E34" s="2"/>
      <c r="F34" s="2"/>
      <c r="G34" s="2"/>
      <c r="H34" s="2"/>
      <c r="I34" s="2"/>
    </row>
    <row r="35" spans="1:9" s="14" customFormat="1" ht="32.25" customHeight="1">
      <c r="A35" s="12" t="s">
        <v>178</v>
      </c>
      <c r="B35" s="10" t="s">
        <v>1</v>
      </c>
      <c r="C35" s="10">
        <v>586</v>
      </c>
      <c r="D35" s="10">
        <v>421</v>
      </c>
      <c r="E35" s="10">
        <v>399</v>
      </c>
      <c r="F35" s="21">
        <v>401</v>
      </c>
      <c r="G35" s="10">
        <v>391</v>
      </c>
      <c r="H35" s="10">
        <v>381</v>
      </c>
      <c r="I35" s="10">
        <v>371</v>
      </c>
    </row>
    <row r="36" spans="1:9" s="14" customFormat="1" ht="15.75" customHeight="1">
      <c r="A36" s="12" t="s">
        <v>194</v>
      </c>
      <c r="B36" s="10" t="s">
        <v>150</v>
      </c>
      <c r="C36" s="15">
        <v>0</v>
      </c>
      <c r="D36" s="15">
        <v>50480</v>
      </c>
      <c r="E36" s="15">
        <v>53540</v>
      </c>
      <c r="F36" s="15">
        <v>47600</v>
      </c>
      <c r="G36" s="15">
        <v>46460</v>
      </c>
      <c r="H36" s="15">
        <v>44720</v>
      </c>
      <c r="I36" s="15">
        <v>43280</v>
      </c>
    </row>
    <row r="37" spans="1:9" s="14" customFormat="1" ht="31.5">
      <c r="A37" s="12" t="s">
        <v>11</v>
      </c>
      <c r="B37" s="10"/>
      <c r="C37" s="15"/>
      <c r="D37" s="11"/>
      <c r="E37" s="15"/>
      <c r="F37" s="15"/>
      <c r="G37" s="15"/>
      <c r="H37" s="15"/>
      <c r="I37" s="15"/>
    </row>
    <row r="38" spans="1:9" s="14" customFormat="1" ht="31.5">
      <c r="A38" s="12" t="s">
        <v>146</v>
      </c>
      <c r="B38" s="10" t="s">
        <v>1</v>
      </c>
      <c r="C38" s="10">
        <v>120</v>
      </c>
      <c r="D38" s="10">
        <v>120</v>
      </c>
      <c r="E38" s="10">
        <v>120</v>
      </c>
      <c r="F38" s="10">
        <v>120</v>
      </c>
      <c r="G38" s="10">
        <v>120</v>
      </c>
      <c r="H38" s="10">
        <v>120</v>
      </c>
      <c r="I38" s="10">
        <v>120</v>
      </c>
    </row>
    <row r="39" spans="1:9" s="14" customFormat="1" ht="47.25">
      <c r="A39" s="12" t="s">
        <v>147</v>
      </c>
      <c r="B39" s="10" t="s">
        <v>1</v>
      </c>
      <c r="C39" s="10">
        <v>12</v>
      </c>
      <c r="D39" s="10">
        <v>12</v>
      </c>
      <c r="E39" s="10">
        <v>12</v>
      </c>
      <c r="F39" s="10">
        <v>12</v>
      </c>
      <c r="G39" s="10">
        <v>12</v>
      </c>
      <c r="H39" s="10">
        <v>12</v>
      </c>
      <c r="I39" s="10">
        <v>12</v>
      </c>
    </row>
    <row r="40" spans="1:9" s="14" customFormat="1" ht="15.75">
      <c r="A40" s="12" t="s">
        <v>17</v>
      </c>
      <c r="B40" s="10"/>
      <c r="C40" s="10"/>
      <c r="D40" s="10"/>
      <c r="E40" s="10"/>
      <c r="F40" s="10"/>
      <c r="G40" s="10"/>
      <c r="H40" s="10"/>
      <c r="I40" s="10"/>
    </row>
    <row r="41" spans="1:9" s="14" customFormat="1" ht="15.75">
      <c r="A41" s="12" t="s">
        <v>148</v>
      </c>
      <c r="B41" s="10" t="s">
        <v>1</v>
      </c>
      <c r="C41" s="10">
        <v>1033</v>
      </c>
      <c r="D41" s="10">
        <v>1052</v>
      </c>
      <c r="E41" s="10">
        <v>1100</v>
      </c>
      <c r="F41" s="21">
        <v>1300</v>
      </c>
      <c r="G41" s="21">
        <v>1300</v>
      </c>
      <c r="H41" s="10">
        <v>1300</v>
      </c>
      <c r="I41" s="10">
        <v>1300</v>
      </c>
    </row>
    <row r="42" spans="1:9" s="14" customFormat="1" ht="31.5">
      <c r="A42" s="12" t="s">
        <v>149</v>
      </c>
      <c r="B42" s="10" t="s">
        <v>1</v>
      </c>
      <c r="C42" s="10">
        <v>16</v>
      </c>
      <c r="D42" s="10">
        <v>12</v>
      </c>
      <c r="E42" s="10">
        <v>25</v>
      </c>
      <c r="F42" s="21">
        <v>20</v>
      </c>
      <c r="G42" s="21">
        <v>20</v>
      </c>
      <c r="H42" s="10">
        <v>20</v>
      </c>
      <c r="I42" s="10">
        <v>20</v>
      </c>
    </row>
    <row r="43" spans="1:7" s="14" customFormat="1" ht="15.75">
      <c r="A43" s="18"/>
      <c r="B43" s="19"/>
      <c r="C43" s="19"/>
      <c r="D43" s="19"/>
      <c r="E43" s="19"/>
      <c r="F43" s="19"/>
      <c r="G43" s="19"/>
    </row>
  </sheetData>
  <sheetProtection/>
  <mergeCells count="22">
    <mergeCell ref="A28:I28"/>
    <mergeCell ref="A20:C20"/>
    <mergeCell ref="A19:G19"/>
    <mergeCell ref="A18:G18"/>
    <mergeCell ref="C24:I24"/>
    <mergeCell ref="A13:G13"/>
    <mergeCell ref="A14:G14"/>
    <mergeCell ref="A15:G15"/>
    <mergeCell ref="A24:A25"/>
    <mergeCell ref="A27:I27"/>
    <mergeCell ref="E9:I9"/>
    <mergeCell ref="B24:B25"/>
    <mergeCell ref="E2:I2"/>
    <mergeCell ref="E3:I3"/>
    <mergeCell ref="E4:I4"/>
    <mergeCell ref="E6:I6"/>
    <mergeCell ref="E7:I7"/>
    <mergeCell ref="E8:I8"/>
    <mergeCell ref="E1:I1"/>
    <mergeCell ref="A16:G16"/>
    <mergeCell ref="A22:G22"/>
    <mergeCell ref="A21:I21"/>
  </mergeCells>
  <printOptions/>
  <pageMargins left="1.1811023622047245" right="0.3937007874015748" top="1.3779527559055118" bottom="0.3937007874015748" header="0.31496062992125984" footer="0.31496062992125984"/>
  <pageSetup fitToHeight="0" horizontalDpi="600" verticalDpi="600" orientation="landscape" paperSize="9" scale="7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4" sqref="A14:D14"/>
    </sheetView>
  </sheetViews>
  <sheetFormatPr defaultColWidth="9.140625" defaultRowHeight="15"/>
  <cols>
    <col min="1" max="1" width="72.140625" style="0" customWidth="1"/>
    <col min="2" max="2" width="10.57421875" style="0" customWidth="1"/>
    <col min="3" max="3" width="54.140625" style="0" customWidth="1"/>
    <col min="4" max="4" width="44.28125" style="40" customWidth="1"/>
  </cols>
  <sheetData>
    <row r="1" spans="1:4" ht="15.75">
      <c r="A1" s="29"/>
      <c r="B1" s="29"/>
      <c r="C1" s="17" t="s">
        <v>169</v>
      </c>
      <c r="D1" s="17" t="s">
        <v>177</v>
      </c>
    </row>
    <row r="2" spans="1:4" ht="15.75">
      <c r="A2" s="30"/>
      <c r="B2" s="30"/>
      <c r="C2" s="17" t="s">
        <v>170</v>
      </c>
      <c r="D2" s="17" t="s">
        <v>14</v>
      </c>
    </row>
    <row r="3" spans="1:4" ht="15.75">
      <c r="A3" s="30"/>
      <c r="B3" s="30"/>
      <c r="C3" s="17" t="s">
        <v>171</v>
      </c>
      <c r="D3" s="17" t="s">
        <v>144</v>
      </c>
    </row>
    <row r="4" spans="1:4" ht="15.75">
      <c r="A4" s="30"/>
      <c r="B4" s="30"/>
      <c r="C4" s="17" t="s">
        <v>172</v>
      </c>
      <c r="D4" s="17" t="s">
        <v>184</v>
      </c>
    </row>
    <row r="5" spans="1:4" ht="15.75">
      <c r="A5" s="30"/>
      <c r="B5" s="30"/>
      <c r="C5" s="17" t="s">
        <v>173</v>
      </c>
      <c r="D5" s="17" t="s">
        <v>179</v>
      </c>
    </row>
    <row r="6" spans="1:4" ht="15.75">
      <c r="A6" s="30"/>
      <c r="B6" s="30"/>
      <c r="C6" s="17" t="s">
        <v>174</v>
      </c>
      <c r="D6" s="17" t="s">
        <v>15</v>
      </c>
    </row>
    <row r="7" spans="1:4" ht="15.75">
      <c r="A7" s="30"/>
      <c r="B7" s="30"/>
      <c r="C7" s="17" t="s">
        <v>174</v>
      </c>
      <c r="D7" s="17" t="s">
        <v>16</v>
      </c>
    </row>
    <row r="8" spans="1:4" ht="15.75">
      <c r="A8" s="30"/>
      <c r="B8" s="30"/>
      <c r="C8" s="17" t="s">
        <v>175</v>
      </c>
      <c r="D8" s="17" t="s">
        <v>18</v>
      </c>
    </row>
    <row r="9" spans="1:4" ht="15.75">
      <c r="A9" s="30"/>
      <c r="B9" s="30"/>
      <c r="C9" s="17" t="s">
        <v>174</v>
      </c>
      <c r="D9" s="17" t="s">
        <v>176</v>
      </c>
    </row>
    <row r="10" spans="1:4" ht="15.75">
      <c r="A10" s="30"/>
      <c r="B10" s="30"/>
      <c r="C10" s="30"/>
      <c r="D10" s="30"/>
    </row>
    <row r="11" spans="1:4" ht="15.75">
      <c r="A11" s="30"/>
      <c r="B11" s="30"/>
      <c r="C11" s="30"/>
      <c r="D11" s="30"/>
    </row>
    <row r="12" spans="1:4" ht="15.75">
      <c r="A12" s="30"/>
      <c r="B12" s="30"/>
      <c r="C12" s="30"/>
      <c r="D12" s="30"/>
    </row>
    <row r="13" spans="1:4" ht="15.75">
      <c r="A13" s="132" t="s">
        <v>32</v>
      </c>
      <c r="B13" s="132"/>
      <c r="C13" s="132"/>
      <c r="D13" s="132"/>
    </row>
    <row r="14" spans="1:4" ht="15.75">
      <c r="A14" s="132" t="s">
        <v>33</v>
      </c>
      <c r="B14" s="132"/>
      <c r="C14" s="132"/>
      <c r="D14" s="132"/>
    </row>
    <row r="15" spans="1:4" ht="22.5" customHeight="1">
      <c r="A15" s="125" t="s">
        <v>188</v>
      </c>
      <c r="B15" s="125"/>
      <c r="C15" s="125"/>
      <c r="D15" s="125"/>
    </row>
    <row r="16" spans="1:4" ht="15">
      <c r="A16" s="113" t="s">
        <v>6</v>
      </c>
      <c r="B16" s="113"/>
      <c r="C16" s="113"/>
      <c r="D16" s="113"/>
    </row>
    <row r="17" spans="1:4" ht="15.75">
      <c r="A17" s="124" t="s">
        <v>141</v>
      </c>
      <c r="B17" s="124"/>
      <c r="C17" s="124"/>
      <c r="D17" s="124"/>
    </row>
    <row r="18" spans="1:4" ht="15.75">
      <c r="A18" s="125" t="s">
        <v>31</v>
      </c>
      <c r="B18" s="125"/>
      <c r="C18" s="125"/>
      <c r="D18" s="125"/>
    </row>
    <row r="19" spans="1:4" ht="9.75" customHeight="1">
      <c r="A19" s="113" t="s">
        <v>34</v>
      </c>
      <c r="B19" s="113"/>
      <c r="C19" s="113"/>
      <c r="D19" s="113"/>
    </row>
    <row r="20" spans="1:15" s="9" customFormat="1" ht="15.75">
      <c r="A20" s="124" t="s">
        <v>140</v>
      </c>
      <c r="B20" s="124"/>
      <c r="C20" s="124"/>
      <c r="D20" s="99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7" s="9" customFormat="1" ht="18" customHeight="1">
      <c r="A21" s="115" t="s">
        <v>168</v>
      </c>
      <c r="B21" s="115"/>
      <c r="C21" s="115"/>
      <c r="D21" s="115"/>
      <c r="E21" s="100"/>
      <c r="F21" s="100"/>
      <c r="G21" s="100"/>
    </row>
    <row r="22" spans="1:15" s="4" customFormat="1" ht="10.5" customHeight="1">
      <c r="A22" s="114" t="s">
        <v>30</v>
      </c>
      <c r="B22" s="114"/>
      <c r="C22" s="114"/>
      <c r="D22" s="114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4" ht="15.75">
      <c r="A23" s="31"/>
      <c r="C23" s="5"/>
      <c r="D23" s="32"/>
    </row>
    <row r="24" spans="1:4" s="111" customFormat="1" ht="31.5">
      <c r="A24" s="6" t="s">
        <v>35</v>
      </c>
      <c r="B24" s="110" t="s">
        <v>36</v>
      </c>
      <c r="C24" s="6" t="s">
        <v>37</v>
      </c>
      <c r="D24" s="25" t="s">
        <v>38</v>
      </c>
    </row>
    <row r="25" spans="1:4" s="9" customFormat="1" ht="124.5" customHeight="1">
      <c r="A25" s="33" t="s">
        <v>39</v>
      </c>
      <c r="B25" s="6" t="s">
        <v>0</v>
      </c>
      <c r="C25" s="33" t="s">
        <v>181</v>
      </c>
      <c r="D25" s="130" t="s">
        <v>151</v>
      </c>
    </row>
    <row r="26" spans="1:4" s="9" customFormat="1" ht="92.25" customHeight="1">
      <c r="A26" s="33" t="s">
        <v>40</v>
      </c>
      <c r="B26" s="6" t="s">
        <v>0</v>
      </c>
      <c r="C26" s="33" t="s">
        <v>182</v>
      </c>
      <c r="D26" s="130"/>
    </row>
    <row r="27" spans="1:4" s="9" customFormat="1" ht="94.5">
      <c r="A27" s="33" t="s">
        <v>41</v>
      </c>
      <c r="B27" s="6" t="s">
        <v>0</v>
      </c>
      <c r="C27" s="33" t="s">
        <v>152</v>
      </c>
      <c r="D27" s="34"/>
    </row>
    <row r="28" spans="1:4" s="9" customFormat="1" ht="94.5">
      <c r="A28" s="33" t="s">
        <v>42</v>
      </c>
      <c r="B28" s="6" t="s">
        <v>0</v>
      </c>
      <c r="C28" s="33" t="s">
        <v>153</v>
      </c>
      <c r="D28" s="131" t="s">
        <v>185</v>
      </c>
    </row>
    <row r="29" spans="1:4" s="9" customFormat="1" ht="94.5">
      <c r="A29" s="33" t="s">
        <v>43</v>
      </c>
      <c r="B29" s="6" t="s">
        <v>0</v>
      </c>
      <c r="C29" s="33" t="s">
        <v>155</v>
      </c>
      <c r="D29" s="131"/>
    </row>
    <row r="30" spans="1:4" s="9" customFormat="1" ht="94.5">
      <c r="A30" s="33" t="s">
        <v>44</v>
      </c>
      <c r="B30" s="6" t="s">
        <v>0</v>
      </c>
      <c r="C30" s="33" t="s">
        <v>154</v>
      </c>
      <c r="D30" s="131"/>
    </row>
    <row r="31" spans="1:4" s="9" customFormat="1" ht="126">
      <c r="A31" s="33" t="s">
        <v>45</v>
      </c>
      <c r="B31" s="6" t="s">
        <v>0</v>
      </c>
      <c r="C31" s="33" t="s">
        <v>183</v>
      </c>
      <c r="D31" s="36" t="s">
        <v>186</v>
      </c>
    </row>
    <row r="32" spans="1:4" s="9" customFormat="1" ht="31.5">
      <c r="A32" s="12" t="s">
        <v>2</v>
      </c>
      <c r="B32" s="6"/>
      <c r="C32" s="35"/>
      <c r="D32" s="36"/>
    </row>
    <row r="33" spans="1:4" s="9" customFormat="1" ht="31.5">
      <c r="A33" s="12" t="s">
        <v>12</v>
      </c>
      <c r="B33" s="6"/>
      <c r="C33" s="35"/>
      <c r="D33" s="36"/>
    </row>
    <row r="34" spans="1:4" s="9" customFormat="1" ht="65.25" customHeight="1">
      <c r="A34" s="12" t="s">
        <v>156</v>
      </c>
      <c r="B34" s="6" t="s">
        <v>46</v>
      </c>
      <c r="C34" s="35" t="s">
        <v>47</v>
      </c>
      <c r="D34" s="36" t="s">
        <v>166</v>
      </c>
    </row>
    <row r="35" spans="1:4" s="9" customFormat="1" ht="47.25">
      <c r="A35" s="12" t="s">
        <v>157</v>
      </c>
      <c r="B35" s="6" t="s">
        <v>150</v>
      </c>
      <c r="C35" s="35" t="s">
        <v>47</v>
      </c>
      <c r="D35" s="36" t="s">
        <v>167</v>
      </c>
    </row>
    <row r="36" spans="1:4" s="9" customFormat="1" ht="30.75" customHeight="1">
      <c r="A36" s="12" t="s">
        <v>11</v>
      </c>
      <c r="B36" s="37"/>
      <c r="C36" s="38"/>
      <c r="D36" s="39"/>
    </row>
    <row r="37" spans="1:4" s="9" customFormat="1" ht="78.75">
      <c r="A37" s="12" t="s">
        <v>158</v>
      </c>
      <c r="B37" s="6" t="s">
        <v>46</v>
      </c>
      <c r="C37" s="35" t="s">
        <v>47</v>
      </c>
      <c r="D37" s="36" t="s">
        <v>162</v>
      </c>
    </row>
    <row r="38" spans="1:4" s="9" customFormat="1" ht="143.25" customHeight="1">
      <c r="A38" s="12" t="s">
        <v>159</v>
      </c>
      <c r="B38" s="6" t="s">
        <v>46</v>
      </c>
      <c r="C38" s="35" t="s">
        <v>47</v>
      </c>
      <c r="D38" s="36" t="s">
        <v>163</v>
      </c>
    </row>
    <row r="39" spans="1:4" s="9" customFormat="1" ht="15.75">
      <c r="A39" s="12" t="s">
        <v>17</v>
      </c>
      <c r="B39" s="37"/>
      <c r="C39" s="37"/>
      <c r="D39" s="37"/>
    </row>
    <row r="40" spans="1:4" s="9" customFormat="1" ht="94.5">
      <c r="A40" s="12" t="s">
        <v>160</v>
      </c>
      <c r="B40" s="6" t="s">
        <v>46</v>
      </c>
      <c r="C40" s="35" t="s">
        <v>47</v>
      </c>
      <c r="D40" s="36" t="s">
        <v>164</v>
      </c>
    </row>
    <row r="41" spans="1:4" s="9" customFormat="1" ht="110.25">
      <c r="A41" s="12" t="s">
        <v>161</v>
      </c>
      <c r="B41" s="6" t="s">
        <v>46</v>
      </c>
      <c r="C41" s="35" t="s">
        <v>47</v>
      </c>
      <c r="D41" s="36" t="s">
        <v>165</v>
      </c>
    </row>
    <row r="44" spans="1:3" ht="15.75">
      <c r="A44" s="41"/>
      <c r="B44" s="42"/>
      <c r="C44" s="43"/>
    </row>
    <row r="45" spans="2:3" ht="15.75">
      <c r="B45" s="42"/>
      <c r="C45" s="43"/>
    </row>
    <row r="46" spans="2:3" ht="15.75">
      <c r="B46" s="42"/>
      <c r="C46" s="43"/>
    </row>
    <row r="47" spans="2:3" ht="15.75">
      <c r="B47" s="42"/>
      <c r="C47" s="43"/>
    </row>
    <row r="48" spans="2:3" ht="15.75">
      <c r="B48" s="42"/>
      <c r="C48" s="43"/>
    </row>
    <row r="49" spans="2:3" ht="15.75">
      <c r="B49" s="42"/>
      <c r="C49" s="43"/>
    </row>
    <row r="50" spans="2:3" ht="15.75">
      <c r="B50" s="42"/>
      <c r="C50" s="43"/>
    </row>
  </sheetData>
  <sheetProtection/>
  <mergeCells count="12">
    <mergeCell ref="A18:D18"/>
    <mergeCell ref="A19:D19"/>
    <mergeCell ref="D25:D26"/>
    <mergeCell ref="D28:D30"/>
    <mergeCell ref="A20:C20"/>
    <mergeCell ref="A21:D21"/>
    <mergeCell ref="A13:D13"/>
    <mergeCell ref="A14:D14"/>
    <mergeCell ref="A15:D15"/>
    <mergeCell ref="A22:D22"/>
    <mergeCell ref="A16:D16"/>
    <mergeCell ref="A17:D17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landscape" paperSize="9" scale="68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0.140625" style="0" customWidth="1"/>
    <col min="2" max="2" width="70.8515625" style="0" customWidth="1"/>
    <col min="3" max="3" width="30.28125" style="0" customWidth="1"/>
    <col min="4" max="4" width="43.57421875" style="0" customWidth="1"/>
  </cols>
  <sheetData>
    <row r="1" spans="3:4" ht="15.75">
      <c r="C1" s="17"/>
      <c r="D1" s="17" t="s">
        <v>48</v>
      </c>
    </row>
    <row r="2" spans="3:4" ht="15.75">
      <c r="C2" s="17"/>
      <c r="D2" s="17" t="s">
        <v>14</v>
      </c>
    </row>
    <row r="3" spans="3:4" ht="15.75">
      <c r="C3" s="17"/>
      <c r="D3" s="17" t="s">
        <v>144</v>
      </c>
    </row>
    <row r="4" spans="3:4" ht="15.75">
      <c r="C4" s="17"/>
      <c r="D4" s="17" t="s">
        <v>184</v>
      </c>
    </row>
    <row r="5" spans="3:4" ht="15.75">
      <c r="C5" s="17"/>
      <c r="D5" s="17" t="s">
        <v>179</v>
      </c>
    </row>
    <row r="6" spans="3:4" ht="15.75">
      <c r="C6" s="17"/>
      <c r="D6" s="17" t="s">
        <v>15</v>
      </c>
    </row>
    <row r="7" spans="3:4" ht="15.75">
      <c r="C7" s="17"/>
      <c r="D7" s="17" t="s">
        <v>16</v>
      </c>
    </row>
    <row r="8" spans="3:4" ht="15.75">
      <c r="C8" s="17"/>
      <c r="D8" s="17" t="s">
        <v>18</v>
      </c>
    </row>
    <row r="9" spans="3:4" ht="15.75">
      <c r="C9" s="17"/>
      <c r="D9" s="17" t="s">
        <v>176</v>
      </c>
    </row>
    <row r="10" spans="3:4" ht="15.75">
      <c r="C10" s="17"/>
      <c r="D10" s="17"/>
    </row>
    <row r="11" s="9" customFormat="1" ht="15.75">
      <c r="A11" s="45"/>
    </row>
    <row r="12" spans="1:4" s="9" customFormat="1" ht="15.75">
      <c r="A12" s="129" t="s">
        <v>49</v>
      </c>
      <c r="B12" s="129"/>
      <c r="C12" s="129"/>
      <c r="D12" s="129"/>
    </row>
    <row r="13" spans="1:4" s="9" customFormat="1" ht="15.75">
      <c r="A13" s="129" t="s">
        <v>50</v>
      </c>
      <c r="B13" s="129"/>
      <c r="C13" s="129"/>
      <c r="D13" s="129"/>
    </row>
    <row r="14" spans="1:4" s="9" customFormat="1" ht="15.75">
      <c r="A14" s="129" t="s">
        <v>51</v>
      </c>
      <c r="B14" s="129"/>
      <c r="C14" s="129"/>
      <c r="D14" s="129"/>
    </row>
    <row r="15" spans="1:4" s="9" customFormat="1" ht="15.75">
      <c r="A15" s="125" t="s">
        <v>187</v>
      </c>
      <c r="B15" s="125"/>
      <c r="C15" s="125"/>
      <c r="D15" s="125"/>
    </row>
    <row r="16" spans="1:4" ht="15">
      <c r="A16" s="114" t="s">
        <v>6</v>
      </c>
      <c r="B16" s="114"/>
      <c r="C16" s="114"/>
      <c r="D16" s="114"/>
    </row>
    <row r="17" spans="1:4" ht="15.75">
      <c r="A17" s="124" t="s">
        <v>141</v>
      </c>
      <c r="B17" s="124"/>
      <c r="C17" s="124"/>
      <c r="D17" s="124"/>
    </row>
    <row r="18" spans="1:4" ht="15.75">
      <c r="A18" s="125" t="s">
        <v>31</v>
      </c>
      <c r="B18" s="125"/>
      <c r="C18" s="125"/>
      <c r="D18" s="125"/>
    </row>
    <row r="19" spans="1:4" ht="15">
      <c r="A19" s="114" t="s">
        <v>52</v>
      </c>
      <c r="B19" s="114"/>
      <c r="C19" s="114"/>
      <c r="D19" s="114"/>
    </row>
    <row r="20" spans="1:12" s="9" customFormat="1" ht="15.75">
      <c r="A20" s="124" t="s">
        <v>140</v>
      </c>
      <c r="B20" s="124"/>
      <c r="C20" s="124"/>
      <c r="D20" s="99"/>
      <c r="E20" s="98"/>
      <c r="F20" s="98"/>
      <c r="G20" s="98"/>
      <c r="H20" s="98"/>
      <c r="I20" s="98"/>
      <c r="J20" s="98"/>
      <c r="K20" s="98"/>
      <c r="L20" s="98"/>
    </row>
    <row r="21" spans="1:6" s="9" customFormat="1" ht="24" customHeight="1">
      <c r="A21" s="115" t="s">
        <v>168</v>
      </c>
      <c r="B21" s="115"/>
      <c r="C21" s="115"/>
      <c r="D21" s="115"/>
      <c r="E21" s="100"/>
      <c r="F21" s="100"/>
    </row>
    <row r="22" spans="1:12" s="4" customFormat="1" ht="10.5" customHeight="1">
      <c r="A22" s="114" t="s">
        <v>30</v>
      </c>
      <c r="B22" s="114"/>
      <c r="C22" s="114"/>
      <c r="D22" s="114"/>
      <c r="E22" s="26"/>
      <c r="F22" s="26"/>
      <c r="G22" s="26"/>
      <c r="H22" s="26"/>
      <c r="I22" s="26"/>
      <c r="J22" s="26"/>
      <c r="K22" s="26"/>
      <c r="L22" s="26"/>
    </row>
    <row r="23" ht="8.25" customHeight="1">
      <c r="A23" s="46"/>
    </row>
    <row r="24" spans="1:4" ht="81" customHeight="1">
      <c r="A24" s="47" t="s">
        <v>53</v>
      </c>
      <c r="B24" s="47" t="s">
        <v>54</v>
      </c>
      <c r="C24" s="47" t="s">
        <v>55</v>
      </c>
      <c r="D24" s="47" t="s">
        <v>56</v>
      </c>
    </row>
    <row r="25" spans="1:4" ht="15">
      <c r="A25" s="48">
        <v>1</v>
      </c>
      <c r="B25" s="48">
        <v>2</v>
      </c>
      <c r="C25" s="48">
        <v>3</v>
      </c>
      <c r="D25" s="48">
        <v>4</v>
      </c>
    </row>
    <row r="26" spans="1:4" ht="56.25" customHeight="1">
      <c r="A26" s="133" t="s">
        <v>57</v>
      </c>
      <c r="B26" s="133" t="s">
        <v>58</v>
      </c>
      <c r="C26" s="47" t="s">
        <v>142</v>
      </c>
      <c r="D26" s="47" t="s">
        <v>189</v>
      </c>
    </row>
    <row r="27" spans="1:4" ht="58.5" customHeight="1">
      <c r="A27" s="134"/>
      <c r="B27" s="134"/>
      <c r="C27" s="47" t="s">
        <v>59</v>
      </c>
      <c r="D27" s="47" t="s">
        <v>190</v>
      </c>
    </row>
    <row r="28" spans="1:4" ht="56.25" customHeight="1">
      <c r="A28" s="133" t="s">
        <v>57</v>
      </c>
      <c r="B28" s="133" t="s">
        <v>60</v>
      </c>
      <c r="C28" s="47" t="s">
        <v>142</v>
      </c>
      <c r="D28" s="47" t="s">
        <v>189</v>
      </c>
    </row>
    <row r="29" spans="1:4" ht="53.25" customHeight="1">
      <c r="A29" s="134"/>
      <c r="B29" s="134"/>
      <c r="C29" s="47" t="s">
        <v>59</v>
      </c>
      <c r="D29" s="47" t="s">
        <v>190</v>
      </c>
    </row>
    <row r="30" spans="1:4" ht="55.5" customHeight="1">
      <c r="A30" s="133" t="s">
        <v>57</v>
      </c>
      <c r="B30" s="133" t="s">
        <v>61</v>
      </c>
      <c r="C30" s="47" t="s">
        <v>142</v>
      </c>
      <c r="D30" s="47" t="s">
        <v>189</v>
      </c>
    </row>
    <row r="31" spans="1:4" ht="55.5" customHeight="1">
      <c r="A31" s="134"/>
      <c r="B31" s="134"/>
      <c r="C31" s="47" t="s">
        <v>59</v>
      </c>
      <c r="D31" s="47" t="s">
        <v>190</v>
      </c>
    </row>
    <row r="32" spans="1:4" ht="99" customHeight="1">
      <c r="A32" s="101" t="s">
        <v>192</v>
      </c>
      <c r="B32" s="101" t="s">
        <v>62</v>
      </c>
      <c r="C32" s="47" t="s">
        <v>63</v>
      </c>
      <c r="D32" s="47" t="s">
        <v>191</v>
      </c>
    </row>
    <row r="33" spans="1:4" ht="98.25" customHeight="1">
      <c r="A33" s="101" t="s">
        <v>192</v>
      </c>
      <c r="B33" s="101" t="s">
        <v>64</v>
      </c>
      <c r="C33" s="47" t="s">
        <v>63</v>
      </c>
      <c r="D33" s="47" t="s">
        <v>191</v>
      </c>
    </row>
    <row r="34" spans="1:4" ht="18.75">
      <c r="A34" s="49"/>
      <c r="B34" s="50"/>
      <c r="C34" s="50"/>
      <c r="D34" s="50"/>
    </row>
    <row r="35" spans="1:4" ht="18.75">
      <c r="A35" s="49"/>
      <c r="B35" s="50"/>
      <c r="C35" s="50"/>
      <c r="D35" s="50"/>
    </row>
    <row r="36" spans="1:4" ht="18.75">
      <c r="A36" s="49"/>
      <c r="B36" s="50"/>
      <c r="C36" s="50"/>
      <c r="D36" s="50"/>
    </row>
    <row r="37" spans="1:4" ht="18.75">
      <c r="A37" s="49"/>
      <c r="B37" s="50"/>
      <c r="C37" s="50"/>
      <c r="D37" s="50"/>
    </row>
    <row r="38" spans="1:4" ht="18.75">
      <c r="A38" s="49"/>
      <c r="B38" s="50"/>
      <c r="C38" s="50"/>
      <c r="D38" s="50"/>
    </row>
    <row r="39" spans="1:4" ht="18.75">
      <c r="A39" s="49"/>
      <c r="B39" s="50"/>
      <c r="C39" s="50"/>
      <c r="D39" s="50"/>
    </row>
    <row r="40" spans="1:4" ht="18.75">
      <c r="A40" s="49"/>
      <c r="B40" s="50"/>
      <c r="C40" s="50"/>
      <c r="D40" s="50"/>
    </row>
    <row r="41" spans="1:4" ht="18.75">
      <c r="A41" s="49"/>
      <c r="B41" s="50"/>
      <c r="C41" s="50"/>
      <c r="D41" s="50"/>
    </row>
    <row r="42" spans="1:4" ht="18.75">
      <c r="A42" s="49"/>
      <c r="B42" s="50"/>
      <c r="C42" s="50"/>
      <c r="D42" s="50"/>
    </row>
    <row r="43" spans="1:4" ht="18.75">
      <c r="A43" s="49"/>
      <c r="B43" s="50"/>
      <c r="C43" s="50"/>
      <c r="D43" s="50"/>
    </row>
    <row r="44" spans="1:4" ht="18.75">
      <c r="A44" s="49"/>
      <c r="B44" s="50"/>
      <c r="C44" s="50"/>
      <c r="D44" s="50"/>
    </row>
  </sheetData>
  <sheetProtection/>
  <mergeCells count="17">
    <mergeCell ref="A26:A27"/>
    <mergeCell ref="A12:D12"/>
    <mergeCell ref="A13:D13"/>
    <mergeCell ref="A14:D14"/>
    <mergeCell ref="A15:D15"/>
    <mergeCell ref="A16:D16"/>
    <mergeCell ref="A17:D17"/>
    <mergeCell ref="B28:B29"/>
    <mergeCell ref="A28:A29"/>
    <mergeCell ref="B30:B31"/>
    <mergeCell ref="A30:A31"/>
    <mergeCell ref="A18:D18"/>
    <mergeCell ref="A19:D19"/>
    <mergeCell ref="A20:C20"/>
    <mergeCell ref="A21:D21"/>
    <mergeCell ref="A22:D22"/>
    <mergeCell ref="B26:B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R119"/>
  <sheetViews>
    <sheetView tabSelected="1" zoomScalePageLayoutView="0" workbookViewId="0" topLeftCell="A1">
      <selection activeCell="I68" sqref="I68"/>
    </sheetView>
  </sheetViews>
  <sheetFormatPr defaultColWidth="37.57421875" defaultRowHeight="15"/>
  <cols>
    <col min="1" max="1" width="4.00390625" style="51" customWidth="1"/>
    <col min="2" max="2" width="4.7109375" style="51" customWidth="1"/>
    <col min="3" max="3" width="4.8515625" style="51" customWidth="1"/>
    <col min="4" max="4" width="6.7109375" style="51" customWidth="1"/>
    <col min="5" max="5" width="7.140625" style="51" customWidth="1"/>
    <col min="6" max="6" width="11.140625" style="51" customWidth="1"/>
    <col min="7" max="7" width="4.28125" style="52" customWidth="1"/>
    <col min="8" max="8" width="50.7109375" style="53" customWidth="1"/>
    <col min="9" max="9" width="11.421875" style="52" customWidth="1"/>
    <col min="10" max="10" width="13.7109375" style="40" bestFit="1" customWidth="1"/>
    <col min="11" max="11" width="13.421875" style="40" customWidth="1"/>
    <col min="12" max="12" width="12.8515625" style="40" customWidth="1"/>
    <col min="13" max="15" width="13.421875" style="40" customWidth="1"/>
    <col min="16" max="16" width="14.00390625" style="52" customWidth="1"/>
    <col min="17" max="17" width="15.7109375" style="40" customWidth="1"/>
    <col min="18" max="16384" width="37.57421875" style="40" customWidth="1"/>
  </cols>
  <sheetData>
    <row r="1" spans="1:18" s="32" customFormat="1" ht="15.75">
      <c r="A1" s="102"/>
      <c r="B1" s="102"/>
      <c r="C1" s="102"/>
      <c r="D1" s="102"/>
      <c r="E1" s="102"/>
      <c r="F1" s="102"/>
      <c r="G1" s="103"/>
      <c r="H1" s="104"/>
      <c r="I1" s="103"/>
      <c r="K1" s="54"/>
      <c r="L1" s="54"/>
      <c r="M1" s="54"/>
      <c r="N1" s="54"/>
      <c r="O1" s="17" t="s">
        <v>65</v>
      </c>
      <c r="P1" s="55"/>
      <c r="Q1" s="54"/>
      <c r="R1" s="17"/>
    </row>
    <row r="2" spans="1:18" s="32" customFormat="1" ht="15.75">
      <c r="A2" s="102"/>
      <c r="B2" s="102"/>
      <c r="C2" s="102"/>
      <c r="D2" s="102"/>
      <c r="E2" s="102"/>
      <c r="F2" s="102"/>
      <c r="G2" s="103"/>
      <c r="H2" s="104"/>
      <c r="I2" s="103"/>
      <c r="K2" s="54"/>
      <c r="L2" s="54"/>
      <c r="M2" s="54"/>
      <c r="N2" s="54"/>
      <c r="O2" s="17" t="s">
        <v>14</v>
      </c>
      <c r="P2" s="55"/>
      <c r="Q2" s="54"/>
      <c r="R2" s="17"/>
    </row>
    <row r="3" spans="1:18" s="32" customFormat="1" ht="15.75">
      <c r="A3" s="102"/>
      <c r="B3" s="102"/>
      <c r="C3" s="102"/>
      <c r="D3" s="102"/>
      <c r="E3" s="102"/>
      <c r="F3" s="102"/>
      <c r="G3" s="103"/>
      <c r="H3" s="104"/>
      <c r="I3" s="103"/>
      <c r="K3" s="54"/>
      <c r="L3" s="54"/>
      <c r="M3" s="54"/>
      <c r="N3" s="54"/>
      <c r="O3" s="17" t="s">
        <v>144</v>
      </c>
      <c r="P3" s="55"/>
      <c r="Q3" s="54"/>
      <c r="R3" s="17"/>
    </row>
    <row r="4" spans="1:18" s="32" customFormat="1" ht="15.75">
      <c r="A4" s="102"/>
      <c r="B4" s="102"/>
      <c r="C4" s="102"/>
      <c r="D4" s="102"/>
      <c r="E4" s="102"/>
      <c r="F4" s="102"/>
      <c r="G4" s="103"/>
      <c r="H4" s="104"/>
      <c r="I4" s="103"/>
      <c r="K4" s="54"/>
      <c r="L4" s="54"/>
      <c r="M4" s="54"/>
      <c r="N4" s="54"/>
      <c r="O4" s="17" t="s">
        <v>184</v>
      </c>
      <c r="P4" s="55"/>
      <c r="Q4" s="54"/>
      <c r="R4" s="17"/>
    </row>
    <row r="5" spans="1:18" s="32" customFormat="1" ht="15.75">
      <c r="A5" s="102"/>
      <c r="B5" s="102"/>
      <c r="C5" s="102"/>
      <c r="D5" s="102"/>
      <c r="E5" s="102"/>
      <c r="F5" s="102"/>
      <c r="G5" s="103"/>
      <c r="H5" s="104"/>
      <c r="I5" s="103"/>
      <c r="K5" s="54"/>
      <c r="L5" s="54"/>
      <c r="M5" s="54"/>
      <c r="N5" s="54"/>
      <c r="O5" s="17" t="s">
        <v>179</v>
      </c>
      <c r="P5" s="55"/>
      <c r="Q5" s="54"/>
      <c r="R5" s="17"/>
    </row>
    <row r="6" spans="1:18" s="32" customFormat="1" ht="15.75">
      <c r="A6" s="102"/>
      <c r="B6" s="102"/>
      <c r="C6" s="102"/>
      <c r="D6" s="102"/>
      <c r="E6" s="102"/>
      <c r="F6" s="102"/>
      <c r="G6" s="103"/>
      <c r="H6" s="104"/>
      <c r="I6" s="103"/>
      <c r="K6" s="54"/>
      <c r="L6" s="54"/>
      <c r="M6" s="54"/>
      <c r="N6" s="54"/>
      <c r="O6" s="17" t="s">
        <v>15</v>
      </c>
      <c r="P6" s="55"/>
      <c r="Q6" s="54"/>
      <c r="R6" s="17"/>
    </row>
    <row r="7" spans="1:18" s="32" customFormat="1" ht="15.75">
      <c r="A7" s="102"/>
      <c r="B7" s="102"/>
      <c r="C7" s="102"/>
      <c r="D7" s="102"/>
      <c r="E7" s="102"/>
      <c r="F7" s="102"/>
      <c r="G7" s="103"/>
      <c r="H7" s="104"/>
      <c r="I7" s="103"/>
      <c r="K7" s="54"/>
      <c r="L7" s="54"/>
      <c r="M7" s="54"/>
      <c r="N7" s="54"/>
      <c r="O7" s="17" t="s">
        <v>16</v>
      </c>
      <c r="P7" s="55"/>
      <c r="Q7" s="54"/>
      <c r="R7" s="17"/>
    </row>
    <row r="8" spans="1:18" s="32" customFormat="1" ht="15.75">
      <c r="A8" s="102"/>
      <c r="B8" s="102"/>
      <c r="C8" s="102"/>
      <c r="D8" s="102"/>
      <c r="E8" s="102"/>
      <c r="F8" s="102"/>
      <c r="G8" s="103"/>
      <c r="H8" s="104"/>
      <c r="I8" s="103"/>
      <c r="K8" s="54"/>
      <c r="L8" s="54"/>
      <c r="M8" s="54"/>
      <c r="N8" s="54"/>
      <c r="O8" s="17" t="s">
        <v>18</v>
      </c>
      <c r="P8" s="55"/>
      <c r="Q8" s="54"/>
      <c r="R8" s="17"/>
    </row>
    <row r="9" spans="1:174" s="32" customFormat="1" ht="15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17" t="s">
        <v>176</v>
      </c>
      <c r="P9" s="55"/>
      <c r="Q9" s="54"/>
      <c r="R9" s="17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</row>
    <row r="10" spans="1:17" s="106" customFormat="1" ht="28.5" customHeight="1">
      <c r="A10" s="105"/>
      <c r="B10" s="105"/>
      <c r="C10" s="105"/>
      <c r="D10" s="105"/>
      <c r="E10" s="105"/>
      <c r="F10" s="105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107" customFormat="1" ht="15.75">
      <c r="A11" s="143" t="s">
        <v>66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17" s="107" customFormat="1" ht="15.75">
      <c r="A12" s="143" t="s">
        <v>187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1:17" s="106" customFormat="1" ht="12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s="107" customFormat="1" ht="15.75">
      <c r="A14" s="135" t="s">
        <v>141</v>
      </c>
      <c r="B14" s="135"/>
      <c r="C14" s="135"/>
      <c r="D14" s="135"/>
      <c r="E14" s="135"/>
      <c r="F14" s="108" t="s">
        <v>31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s="4" customFormat="1" ht="10.5" customHeight="1">
      <c r="A15" s="114" t="s">
        <v>30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7" s="4" customFormat="1" ht="10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9" customFormat="1" ht="22.5" customHeight="1">
      <c r="A17" s="124" t="s">
        <v>140</v>
      </c>
      <c r="B17" s="124"/>
      <c r="C17" s="124"/>
      <c r="D17" s="137" t="s">
        <v>143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s="4" customFormat="1" ht="10.5" customHeight="1">
      <c r="A18" s="114" t="s">
        <v>30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8" ht="11.25" customHeight="1">
      <c r="A19" s="56"/>
      <c r="H19" s="57"/>
    </row>
    <row r="20" spans="1:17" s="59" customFormat="1" ht="43.5" customHeight="1">
      <c r="A20" s="138" t="s">
        <v>67</v>
      </c>
      <c r="B20" s="138"/>
      <c r="C20" s="138"/>
      <c r="D20" s="138"/>
      <c r="E20" s="138"/>
      <c r="F20" s="138"/>
      <c r="G20" s="141" t="s">
        <v>68</v>
      </c>
      <c r="H20" s="136" t="s">
        <v>69</v>
      </c>
      <c r="I20" s="136" t="s">
        <v>70</v>
      </c>
      <c r="J20" s="136" t="s">
        <v>71</v>
      </c>
      <c r="K20" s="136"/>
      <c r="L20" s="136"/>
      <c r="M20" s="136"/>
      <c r="N20" s="136"/>
      <c r="O20" s="136"/>
      <c r="P20" s="136" t="s">
        <v>72</v>
      </c>
      <c r="Q20" s="136"/>
    </row>
    <row r="21" spans="1:17" s="59" customFormat="1" ht="48" customHeight="1">
      <c r="A21" s="139" t="s">
        <v>73</v>
      </c>
      <c r="B21" s="139" t="s">
        <v>74</v>
      </c>
      <c r="C21" s="139" t="s">
        <v>75</v>
      </c>
      <c r="D21" s="139" t="s">
        <v>76</v>
      </c>
      <c r="E21" s="140" t="s">
        <v>77</v>
      </c>
      <c r="F21" s="140"/>
      <c r="G21" s="141"/>
      <c r="H21" s="136"/>
      <c r="I21" s="136"/>
      <c r="J21" s="136">
        <v>2016</v>
      </c>
      <c r="K21" s="136">
        <v>2017</v>
      </c>
      <c r="L21" s="136">
        <v>2018</v>
      </c>
      <c r="M21" s="136">
        <v>2019</v>
      </c>
      <c r="N21" s="136">
        <v>2020</v>
      </c>
      <c r="O21" s="136">
        <v>2021</v>
      </c>
      <c r="P21" s="136" t="s">
        <v>78</v>
      </c>
      <c r="Q21" s="136" t="s">
        <v>79</v>
      </c>
    </row>
    <row r="22" spans="1:17" s="59" customFormat="1" ht="62.25" customHeight="1">
      <c r="A22" s="139"/>
      <c r="B22" s="139"/>
      <c r="C22" s="139"/>
      <c r="D22" s="139"/>
      <c r="E22" s="140"/>
      <c r="F22" s="140"/>
      <c r="G22" s="141"/>
      <c r="H22" s="136"/>
      <c r="I22" s="136"/>
      <c r="J22" s="136"/>
      <c r="K22" s="136"/>
      <c r="L22" s="136"/>
      <c r="M22" s="136"/>
      <c r="N22" s="136"/>
      <c r="O22" s="136"/>
      <c r="P22" s="136"/>
      <c r="Q22" s="136"/>
    </row>
    <row r="23" spans="1:17" ht="15.75">
      <c r="A23" s="60">
        <v>1</v>
      </c>
      <c r="B23" s="60">
        <v>2</v>
      </c>
      <c r="C23" s="60">
        <v>3</v>
      </c>
      <c r="D23" s="60">
        <v>4</v>
      </c>
      <c r="E23" s="60">
        <v>5</v>
      </c>
      <c r="F23" s="60">
        <v>6</v>
      </c>
      <c r="G23" s="61">
        <v>7</v>
      </c>
      <c r="H23" s="61">
        <v>8</v>
      </c>
      <c r="I23" s="61">
        <v>9</v>
      </c>
      <c r="J23" s="61">
        <v>10</v>
      </c>
      <c r="K23" s="61">
        <v>11</v>
      </c>
      <c r="L23" s="61">
        <v>12</v>
      </c>
      <c r="M23" s="61">
        <v>13</v>
      </c>
      <c r="N23" s="61">
        <v>14</v>
      </c>
      <c r="O23" s="61">
        <v>15</v>
      </c>
      <c r="P23" s="61">
        <v>16</v>
      </c>
      <c r="Q23" s="61">
        <v>17</v>
      </c>
    </row>
    <row r="24" spans="1:17" s="67" customFormat="1" ht="57">
      <c r="A24" s="62" t="s">
        <v>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3"/>
      <c r="H24" s="64" t="s">
        <v>193</v>
      </c>
      <c r="I24" s="65" t="s">
        <v>81</v>
      </c>
      <c r="J24" s="66">
        <f aca="true" t="shared" si="0" ref="J24:O24">J31+J73</f>
        <v>71937.8</v>
      </c>
      <c r="K24" s="66">
        <f t="shared" si="0"/>
        <v>100520.7</v>
      </c>
      <c r="L24" s="66">
        <f t="shared" si="0"/>
        <v>82438</v>
      </c>
      <c r="M24" s="66">
        <f t="shared" si="0"/>
        <v>85400</v>
      </c>
      <c r="N24" s="66">
        <f t="shared" si="0"/>
        <v>87400</v>
      </c>
      <c r="O24" s="66">
        <f t="shared" si="0"/>
        <v>193532.6</v>
      </c>
      <c r="P24" s="66">
        <f>SUM(J24:O24)</f>
        <v>621229.1</v>
      </c>
      <c r="Q24" s="65">
        <v>2021</v>
      </c>
    </row>
    <row r="25" spans="1:17" s="67" customFormat="1" ht="15">
      <c r="A25" s="62" t="s">
        <v>80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3">
        <v>3</v>
      </c>
      <c r="H25" s="64" t="s">
        <v>82</v>
      </c>
      <c r="I25" s="65" t="s">
        <v>81</v>
      </c>
      <c r="J25" s="66">
        <f aca="true" t="shared" si="1" ref="J25:O25">J24</f>
        <v>71937.8</v>
      </c>
      <c r="K25" s="66">
        <f t="shared" si="1"/>
        <v>100520.7</v>
      </c>
      <c r="L25" s="66">
        <f t="shared" si="1"/>
        <v>82438</v>
      </c>
      <c r="M25" s="66">
        <f t="shared" si="1"/>
        <v>85400</v>
      </c>
      <c r="N25" s="66">
        <f t="shared" si="1"/>
        <v>87400</v>
      </c>
      <c r="O25" s="66">
        <f t="shared" si="1"/>
        <v>193532.6</v>
      </c>
      <c r="P25" s="66">
        <f>SUM(J25:O25)</f>
        <v>621229.1</v>
      </c>
      <c r="Q25" s="65">
        <v>2021</v>
      </c>
    </row>
    <row r="26" spans="1:17" s="67" customFormat="1" ht="58.5" customHeight="1">
      <c r="A26" s="62" t="s">
        <v>80</v>
      </c>
      <c r="B26" s="62">
        <v>1</v>
      </c>
      <c r="C26" s="62">
        <v>0</v>
      </c>
      <c r="D26" s="62">
        <v>0</v>
      </c>
      <c r="E26" s="62">
        <v>0</v>
      </c>
      <c r="F26" s="62">
        <v>0</v>
      </c>
      <c r="G26" s="63"/>
      <c r="H26" s="64" t="s">
        <v>83</v>
      </c>
      <c r="I26" s="65" t="s">
        <v>81</v>
      </c>
      <c r="J26" s="66">
        <f aca="true" t="shared" si="2" ref="J26:O26">J24</f>
        <v>71937.8</v>
      </c>
      <c r="K26" s="66">
        <f t="shared" si="2"/>
        <v>100520.7</v>
      </c>
      <c r="L26" s="66">
        <f t="shared" si="2"/>
        <v>82438</v>
      </c>
      <c r="M26" s="66">
        <f t="shared" si="2"/>
        <v>85400</v>
      </c>
      <c r="N26" s="66">
        <f t="shared" si="2"/>
        <v>87400</v>
      </c>
      <c r="O26" s="66">
        <f t="shared" si="2"/>
        <v>193532.6</v>
      </c>
      <c r="P26" s="66">
        <f>SUM(J26:O26)</f>
        <v>621229.1</v>
      </c>
      <c r="Q26" s="65">
        <v>2021</v>
      </c>
    </row>
    <row r="27" spans="1:17" s="69" customFormat="1" ht="45">
      <c r="A27" s="62" t="s">
        <v>80</v>
      </c>
      <c r="B27" s="62">
        <v>1</v>
      </c>
      <c r="C27" s="62">
        <v>0</v>
      </c>
      <c r="D27" s="62">
        <v>0</v>
      </c>
      <c r="E27" s="62">
        <v>0</v>
      </c>
      <c r="F27" s="62">
        <v>0</v>
      </c>
      <c r="G27" s="58"/>
      <c r="H27" s="68" t="s">
        <v>84</v>
      </c>
      <c r="I27" s="58" t="s">
        <v>0</v>
      </c>
      <c r="J27" s="58">
        <v>98</v>
      </c>
      <c r="K27" s="58">
        <v>98</v>
      </c>
      <c r="L27" s="58">
        <v>98</v>
      </c>
      <c r="M27" s="58">
        <v>98</v>
      </c>
      <c r="N27" s="58">
        <v>98</v>
      </c>
      <c r="O27" s="58">
        <v>98</v>
      </c>
      <c r="P27" s="58">
        <f>(O27+N27+M27+L27+K27+J27)/6</f>
        <v>98</v>
      </c>
      <c r="Q27" s="65">
        <v>2021</v>
      </c>
    </row>
    <row r="28" spans="1:17" s="69" customFormat="1" ht="60">
      <c r="A28" s="62" t="s">
        <v>80</v>
      </c>
      <c r="B28" s="62">
        <v>1</v>
      </c>
      <c r="C28" s="62">
        <v>0</v>
      </c>
      <c r="D28" s="62">
        <v>0</v>
      </c>
      <c r="E28" s="62">
        <v>0</v>
      </c>
      <c r="F28" s="62">
        <v>0</v>
      </c>
      <c r="G28" s="58"/>
      <c r="H28" s="70" t="s">
        <v>85</v>
      </c>
      <c r="I28" s="58" t="s">
        <v>0</v>
      </c>
      <c r="J28" s="58">
        <v>100</v>
      </c>
      <c r="K28" s="58">
        <v>100</v>
      </c>
      <c r="L28" s="58">
        <v>100</v>
      </c>
      <c r="M28" s="58">
        <v>100</v>
      </c>
      <c r="N28" s="58">
        <v>100</v>
      </c>
      <c r="O28" s="58">
        <v>100</v>
      </c>
      <c r="P28" s="58">
        <f>(O28+N28+M28+L28+K28+J28)/6</f>
        <v>100</v>
      </c>
      <c r="Q28" s="65">
        <v>2021</v>
      </c>
    </row>
    <row r="29" spans="1:17" s="69" customFormat="1" ht="45">
      <c r="A29" s="62" t="s">
        <v>80</v>
      </c>
      <c r="B29" s="62">
        <v>1</v>
      </c>
      <c r="C29" s="62">
        <v>0</v>
      </c>
      <c r="D29" s="62">
        <v>0</v>
      </c>
      <c r="E29" s="62">
        <v>0</v>
      </c>
      <c r="F29" s="62">
        <v>0</v>
      </c>
      <c r="G29" s="58"/>
      <c r="H29" s="70" t="s">
        <v>86</v>
      </c>
      <c r="I29" s="58" t="s">
        <v>0</v>
      </c>
      <c r="J29" s="58">
        <v>100</v>
      </c>
      <c r="K29" s="58">
        <v>100</v>
      </c>
      <c r="L29" s="58">
        <v>100</v>
      </c>
      <c r="M29" s="58">
        <v>100</v>
      </c>
      <c r="N29" s="58">
        <v>100</v>
      </c>
      <c r="O29" s="58">
        <v>100</v>
      </c>
      <c r="P29" s="58">
        <f>(O29+N29+M29+L29+K29+J29)/6</f>
        <v>100</v>
      </c>
      <c r="Q29" s="65">
        <v>2021</v>
      </c>
    </row>
    <row r="30" spans="1:17" s="69" customFormat="1" ht="60">
      <c r="A30" s="62" t="s">
        <v>80</v>
      </c>
      <c r="B30" s="62">
        <v>1</v>
      </c>
      <c r="C30" s="62">
        <v>0</v>
      </c>
      <c r="D30" s="62">
        <v>0</v>
      </c>
      <c r="E30" s="62">
        <v>0</v>
      </c>
      <c r="F30" s="62">
        <v>0</v>
      </c>
      <c r="G30" s="58"/>
      <c r="H30" s="70" t="s">
        <v>87</v>
      </c>
      <c r="I30" s="58" t="s">
        <v>0</v>
      </c>
      <c r="J30" s="58">
        <v>0.32</v>
      </c>
      <c r="K30" s="58">
        <v>0.33</v>
      </c>
      <c r="L30" s="58">
        <v>0.33</v>
      </c>
      <c r="M30" s="58">
        <v>0.33</v>
      </c>
      <c r="N30" s="58">
        <v>0.33</v>
      </c>
      <c r="O30" s="58">
        <v>0.33</v>
      </c>
      <c r="P30" s="71">
        <f>(O30+N30+M30+L30+K30+J30)/6</f>
        <v>0.32833333333333337</v>
      </c>
      <c r="Q30" s="65">
        <v>2021</v>
      </c>
    </row>
    <row r="31" spans="1:17" s="67" customFormat="1" ht="36.75" customHeight="1">
      <c r="A31" s="62" t="s">
        <v>80</v>
      </c>
      <c r="B31" s="62">
        <v>1</v>
      </c>
      <c r="C31" s="62">
        <v>1</v>
      </c>
      <c r="D31" s="62">
        <v>0</v>
      </c>
      <c r="E31" s="62">
        <v>0</v>
      </c>
      <c r="F31" s="62">
        <v>0</v>
      </c>
      <c r="G31" s="65"/>
      <c r="H31" s="64" t="s">
        <v>2</v>
      </c>
      <c r="I31" s="65" t="s">
        <v>81</v>
      </c>
      <c r="J31" s="66">
        <f aca="true" t="shared" si="3" ref="J31:O31">J33+J51+J58</f>
        <v>32968</v>
      </c>
      <c r="K31" s="66">
        <f t="shared" si="3"/>
        <v>60107.7</v>
      </c>
      <c r="L31" s="66">
        <f t="shared" si="3"/>
        <v>46283.7</v>
      </c>
      <c r="M31" s="66">
        <f t="shared" si="3"/>
        <v>42965</v>
      </c>
      <c r="N31" s="66">
        <f t="shared" si="3"/>
        <v>44265</v>
      </c>
      <c r="O31" s="66">
        <f t="shared" si="3"/>
        <v>155532.6</v>
      </c>
      <c r="P31" s="66">
        <f>SUM(J31:O31)</f>
        <v>382122</v>
      </c>
      <c r="Q31" s="65">
        <v>2021</v>
      </c>
    </row>
    <row r="32" spans="1:17" s="67" customFormat="1" ht="15">
      <c r="A32" s="62" t="s">
        <v>80</v>
      </c>
      <c r="B32" s="62">
        <v>1</v>
      </c>
      <c r="C32" s="62">
        <v>1</v>
      </c>
      <c r="D32" s="62">
        <v>0</v>
      </c>
      <c r="E32" s="62">
        <v>0</v>
      </c>
      <c r="F32" s="62">
        <v>0</v>
      </c>
      <c r="G32" s="63">
        <v>3</v>
      </c>
      <c r="H32" s="64" t="s">
        <v>88</v>
      </c>
      <c r="I32" s="65" t="s">
        <v>81</v>
      </c>
      <c r="J32" s="66">
        <f aca="true" t="shared" si="4" ref="J32:O32">J31</f>
        <v>32968</v>
      </c>
      <c r="K32" s="66">
        <f t="shared" si="4"/>
        <v>60107.7</v>
      </c>
      <c r="L32" s="66">
        <f t="shared" si="4"/>
        <v>46283.7</v>
      </c>
      <c r="M32" s="66">
        <f t="shared" si="4"/>
        <v>42965</v>
      </c>
      <c r="N32" s="66">
        <f t="shared" si="4"/>
        <v>44265</v>
      </c>
      <c r="O32" s="66">
        <f t="shared" si="4"/>
        <v>155532.6</v>
      </c>
      <c r="P32" s="66">
        <f>SUM(J32:O32)</f>
        <v>382122</v>
      </c>
      <c r="Q32" s="65">
        <v>2021</v>
      </c>
    </row>
    <row r="33" spans="1:17" s="67" customFormat="1" ht="42.75">
      <c r="A33" s="62" t="s">
        <v>80</v>
      </c>
      <c r="B33" s="62">
        <v>1</v>
      </c>
      <c r="C33" s="62">
        <v>1</v>
      </c>
      <c r="D33" s="62">
        <v>1</v>
      </c>
      <c r="E33" s="62">
        <v>0</v>
      </c>
      <c r="F33" s="62">
        <v>0</v>
      </c>
      <c r="G33" s="65"/>
      <c r="H33" s="64" t="s">
        <v>12</v>
      </c>
      <c r="I33" s="65" t="s">
        <v>81</v>
      </c>
      <c r="J33" s="66">
        <f>J36+J39+J41</f>
        <v>12349.6</v>
      </c>
      <c r="K33" s="66">
        <f>K36+K39+K41</f>
        <v>19776.3</v>
      </c>
      <c r="L33" s="66">
        <f>L36+L39+L48</f>
        <v>15214.8</v>
      </c>
      <c r="M33" s="66">
        <f>M36+M39+M41+M48</f>
        <v>40181.7</v>
      </c>
      <c r="N33" s="66">
        <f>N36+N39+N41+N48</f>
        <v>41481.7</v>
      </c>
      <c r="O33" s="66">
        <f>O36+O39+O41+O48</f>
        <v>150032.6</v>
      </c>
      <c r="P33" s="66">
        <f>SUM(J33:O33)</f>
        <v>279036.7</v>
      </c>
      <c r="Q33" s="65">
        <v>2021</v>
      </c>
    </row>
    <row r="34" spans="1:17" s="69" customFormat="1" ht="30">
      <c r="A34" s="62" t="s">
        <v>80</v>
      </c>
      <c r="B34" s="62">
        <v>1</v>
      </c>
      <c r="C34" s="62">
        <v>1</v>
      </c>
      <c r="D34" s="62">
        <v>1</v>
      </c>
      <c r="E34" s="62">
        <v>0</v>
      </c>
      <c r="F34" s="62">
        <v>0</v>
      </c>
      <c r="G34" s="58"/>
      <c r="H34" s="70" t="s">
        <v>89</v>
      </c>
      <c r="I34" s="58" t="s">
        <v>195</v>
      </c>
      <c r="J34" s="72">
        <v>421</v>
      </c>
      <c r="K34" s="72">
        <v>399</v>
      </c>
      <c r="L34" s="72">
        <v>401</v>
      </c>
      <c r="M34" s="72">
        <v>391</v>
      </c>
      <c r="N34" s="72">
        <v>381</v>
      </c>
      <c r="O34" s="72">
        <v>371</v>
      </c>
      <c r="P34" s="73">
        <f>(J34+K34+L34+M34+N34+O34)</f>
        <v>2364</v>
      </c>
      <c r="Q34" s="65">
        <v>2021</v>
      </c>
    </row>
    <row r="35" spans="1:17" s="69" customFormat="1" ht="30">
      <c r="A35" s="62" t="s">
        <v>80</v>
      </c>
      <c r="B35" s="62">
        <v>1</v>
      </c>
      <c r="C35" s="62">
        <v>1</v>
      </c>
      <c r="D35" s="62">
        <v>1</v>
      </c>
      <c r="E35" s="62">
        <v>0</v>
      </c>
      <c r="F35" s="62">
        <v>0</v>
      </c>
      <c r="G35" s="58"/>
      <c r="H35" s="70" t="s">
        <v>90</v>
      </c>
      <c r="I35" s="58" t="s">
        <v>150</v>
      </c>
      <c r="J35" s="74">
        <v>50480</v>
      </c>
      <c r="K35" s="74">
        <v>53540</v>
      </c>
      <c r="L35" s="74">
        <v>47600</v>
      </c>
      <c r="M35" s="74">
        <v>46460</v>
      </c>
      <c r="N35" s="74">
        <v>44720</v>
      </c>
      <c r="O35" s="74">
        <v>43280</v>
      </c>
      <c r="P35" s="75">
        <f>(J35+K35+L35+M35+N35+O35)/6</f>
        <v>47680</v>
      </c>
      <c r="Q35" s="65">
        <v>2021</v>
      </c>
    </row>
    <row r="36" spans="1:17" s="69" customFormat="1" ht="60">
      <c r="A36" s="62" t="s">
        <v>80</v>
      </c>
      <c r="B36" s="62">
        <v>1</v>
      </c>
      <c r="C36" s="62">
        <v>1</v>
      </c>
      <c r="D36" s="62">
        <v>1</v>
      </c>
      <c r="E36" s="62">
        <v>0</v>
      </c>
      <c r="F36" s="62">
        <v>1</v>
      </c>
      <c r="G36" s="58">
        <v>3</v>
      </c>
      <c r="H36" s="70" t="s">
        <v>91</v>
      </c>
      <c r="I36" s="58" t="s">
        <v>81</v>
      </c>
      <c r="J36" s="76">
        <v>4305.6</v>
      </c>
      <c r="K36" s="76">
        <v>1390.2</v>
      </c>
      <c r="L36" s="76">
        <f>11164-36</f>
        <v>11128</v>
      </c>
      <c r="M36" s="76">
        <v>7164</v>
      </c>
      <c r="N36" s="76">
        <v>7164</v>
      </c>
      <c r="O36" s="76">
        <v>12000</v>
      </c>
      <c r="P36" s="77">
        <f aca="true" t="shared" si="5" ref="P36:P41">SUM(J36:O36)</f>
        <v>43151.8</v>
      </c>
      <c r="Q36" s="65">
        <v>2021</v>
      </c>
    </row>
    <row r="37" spans="1:17" s="69" customFormat="1" ht="45">
      <c r="A37" s="62" t="s">
        <v>80</v>
      </c>
      <c r="B37" s="62">
        <v>1</v>
      </c>
      <c r="C37" s="62">
        <v>1</v>
      </c>
      <c r="D37" s="62">
        <v>1</v>
      </c>
      <c r="E37" s="62">
        <v>0</v>
      </c>
      <c r="F37" s="62">
        <v>1</v>
      </c>
      <c r="G37" s="58"/>
      <c r="H37" s="70" t="s">
        <v>92</v>
      </c>
      <c r="I37" s="58" t="s">
        <v>195</v>
      </c>
      <c r="J37" s="58">
        <v>35</v>
      </c>
      <c r="K37" s="58">
        <v>34</v>
      </c>
      <c r="L37" s="58">
        <v>25</v>
      </c>
      <c r="M37" s="58">
        <v>25</v>
      </c>
      <c r="N37" s="58">
        <v>25</v>
      </c>
      <c r="O37" s="58">
        <v>25</v>
      </c>
      <c r="P37" s="75">
        <f t="shared" si="5"/>
        <v>169</v>
      </c>
      <c r="Q37" s="65">
        <v>2021</v>
      </c>
    </row>
    <row r="38" spans="1:17" s="69" customFormat="1" ht="30">
      <c r="A38" s="62" t="s">
        <v>80</v>
      </c>
      <c r="B38" s="62">
        <v>1</v>
      </c>
      <c r="C38" s="62">
        <v>1</v>
      </c>
      <c r="D38" s="62">
        <v>1</v>
      </c>
      <c r="E38" s="62">
        <v>0</v>
      </c>
      <c r="F38" s="62">
        <v>1</v>
      </c>
      <c r="G38" s="58"/>
      <c r="H38" s="70" t="s">
        <v>93</v>
      </c>
      <c r="I38" s="58" t="s">
        <v>195</v>
      </c>
      <c r="J38" s="58">
        <v>35</v>
      </c>
      <c r="K38" s="58">
        <v>9</v>
      </c>
      <c r="L38" s="58">
        <v>25</v>
      </c>
      <c r="M38" s="58">
        <v>25</v>
      </c>
      <c r="N38" s="58">
        <v>25</v>
      </c>
      <c r="O38" s="58">
        <v>25</v>
      </c>
      <c r="P38" s="75">
        <f t="shared" si="5"/>
        <v>144</v>
      </c>
      <c r="Q38" s="65">
        <v>2021</v>
      </c>
    </row>
    <row r="39" spans="1:17" s="69" customFormat="1" ht="45">
      <c r="A39" s="62" t="s">
        <v>80</v>
      </c>
      <c r="B39" s="62">
        <v>1</v>
      </c>
      <c r="C39" s="62">
        <v>1</v>
      </c>
      <c r="D39" s="62">
        <v>1</v>
      </c>
      <c r="E39" s="62">
        <v>0</v>
      </c>
      <c r="F39" s="62">
        <v>2</v>
      </c>
      <c r="G39" s="58">
        <v>3</v>
      </c>
      <c r="H39" s="70" t="s">
        <v>94</v>
      </c>
      <c r="I39" s="58" t="s">
        <v>81</v>
      </c>
      <c r="J39" s="76">
        <v>4950</v>
      </c>
      <c r="K39" s="76">
        <v>3371.1</v>
      </c>
      <c r="L39" s="76">
        <v>3386.8</v>
      </c>
      <c r="M39" s="76">
        <v>13176.4</v>
      </c>
      <c r="N39" s="76">
        <v>13176.4</v>
      </c>
      <c r="O39" s="76">
        <v>7000</v>
      </c>
      <c r="P39" s="77">
        <f t="shared" si="5"/>
        <v>45060.700000000004</v>
      </c>
      <c r="Q39" s="65">
        <v>2021</v>
      </c>
    </row>
    <row r="40" spans="1:17" s="69" customFormat="1" ht="30">
      <c r="A40" s="62" t="s">
        <v>80</v>
      </c>
      <c r="B40" s="62">
        <v>1</v>
      </c>
      <c r="C40" s="62">
        <v>1</v>
      </c>
      <c r="D40" s="62">
        <v>1</v>
      </c>
      <c r="E40" s="62">
        <v>0</v>
      </c>
      <c r="F40" s="62">
        <v>2</v>
      </c>
      <c r="G40" s="58"/>
      <c r="H40" s="70" t="s">
        <v>95</v>
      </c>
      <c r="I40" s="58" t="s">
        <v>195</v>
      </c>
      <c r="J40" s="58">
        <v>15</v>
      </c>
      <c r="K40" s="58">
        <v>9</v>
      </c>
      <c r="L40" s="58">
        <v>14</v>
      </c>
      <c r="M40" s="58">
        <v>1</v>
      </c>
      <c r="N40" s="58">
        <v>1</v>
      </c>
      <c r="O40" s="58">
        <v>1</v>
      </c>
      <c r="P40" s="75">
        <f t="shared" si="5"/>
        <v>41</v>
      </c>
      <c r="Q40" s="65">
        <v>2021</v>
      </c>
    </row>
    <row r="41" spans="1:17" s="69" customFormat="1" ht="60">
      <c r="A41" s="62" t="s">
        <v>80</v>
      </c>
      <c r="B41" s="62">
        <v>1</v>
      </c>
      <c r="C41" s="62">
        <v>1</v>
      </c>
      <c r="D41" s="62">
        <v>1</v>
      </c>
      <c r="E41" s="62">
        <v>0</v>
      </c>
      <c r="F41" s="62">
        <v>3</v>
      </c>
      <c r="G41" s="58">
        <v>3</v>
      </c>
      <c r="H41" s="70" t="s">
        <v>96</v>
      </c>
      <c r="I41" s="58" t="s">
        <v>81</v>
      </c>
      <c r="J41" s="76">
        <v>3094</v>
      </c>
      <c r="K41" s="76">
        <v>15015</v>
      </c>
      <c r="L41" s="76">
        <v>0</v>
      </c>
      <c r="M41" s="76">
        <v>18441.3</v>
      </c>
      <c r="N41" s="76">
        <v>19741.3</v>
      </c>
      <c r="O41" s="76">
        <v>131032.6</v>
      </c>
      <c r="P41" s="75">
        <f t="shared" si="5"/>
        <v>187324.2</v>
      </c>
      <c r="Q41" s="65">
        <v>2021</v>
      </c>
    </row>
    <row r="42" spans="1:17" s="69" customFormat="1" ht="36.75" customHeight="1">
      <c r="A42" s="62" t="s">
        <v>80</v>
      </c>
      <c r="B42" s="62">
        <v>1</v>
      </c>
      <c r="C42" s="62">
        <v>1</v>
      </c>
      <c r="D42" s="62">
        <v>1</v>
      </c>
      <c r="E42" s="62">
        <v>0</v>
      </c>
      <c r="F42" s="62">
        <v>3</v>
      </c>
      <c r="G42" s="58"/>
      <c r="H42" s="70" t="s">
        <v>97</v>
      </c>
      <c r="I42" s="58" t="s">
        <v>195</v>
      </c>
      <c r="J42" s="58">
        <v>1</v>
      </c>
      <c r="K42" s="58">
        <v>6</v>
      </c>
      <c r="L42" s="58">
        <v>0</v>
      </c>
      <c r="M42" s="58">
        <v>10</v>
      </c>
      <c r="N42" s="58">
        <v>11</v>
      </c>
      <c r="O42" s="58">
        <v>100</v>
      </c>
      <c r="P42" s="58">
        <v>137</v>
      </c>
      <c r="Q42" s="65">
        <v>2021</v>
      </c>
    </row>
    <row r="43" spans="1:17" s="79" customFormat="1" ht="49.5" customHeight="1">
      <c r="A43" s="62" t="s">
        <v>80</v>
      </c>
      <c r="B43" s="62">
        <v>1</v>
      </c>
      <c r="C43" s="62">
        <v>1</v>
      </c>
      <c r="D43" s="62">
        <v>1</v>
      </c>
      <c r="E43" s="62">
        <v>0</v>
      </c>
      <c r="F43" s="62">
        <v>4</v>
      </c>
      <c r="G43" s="78"/>
      <c r="H43" s="70" t="s">
        <v>98</v>
      </c>
      <c r="I43" s="58" t="s">
        <v>99</v>
      </c>
      <c r="J43" s="58" t="s">
        <v>100</v>
      </c>
      <c r="K43" s="58" t="s">
        <v>100</v>
      </c>
      <c r="L43" s="58" t="s">
        <v>100</v>
      </c>
      <c r="M43" s="58" t="s">
        <v>100</v>
      </c>
      <c r="N43" s="58" t="s">
        <v>100</v>
      </c>
      <c r="O43" s="58" t="s">
        <v>100</v>
      </c>
      <c r="P43" s="58" t="s">
        <v>100</v>
      </c>
      <c r="Q43" s="65">
        <v>2021</v>
      </c>
    </row>
    <row r="44" spans="1:17" s="79" customFormat="1" ht="45">
      <c r="A44" s="62" t="s">
        <v>80</v>
      </c>
      <c r="B44" s="62">
        <v>1</v>
      </c>
      <c r="C44" s="62">
        <v>1</v>
      </c>
      <c r="D44" s="62">
        <v>1</v>
      </c>
      <c r="E44" s="62">
        <v>0</v>
      </c>
      <c r="F44" s="62">
        <v>4</v>
      </c>
      <c r="G44" s="78"/>
      <c r="H44" s="70" t="s">
        <v>101</v>
      </c>
      <c r="I44" s="58" t="s">
        <v>195</v>
      </c>
      <c r="J44" s="80">
        <v>33</v>
      </c>
      <c r="K44" s="80">
        <v>16</v>
      </c>
      <c r="L44" s="80">
        <v>41</v>
      </c>
      <c r="M44" s="80">
        <v>10</v>
      </c>
      <c r="N44" s="80">
        <v>10</v>
      </c>
      <c r="O44" s="80">
        <v>10</v>
      </c>
      <c r="P44" s="81">
        <f>SUM(J44:O44)</f>
        <v>120</v>
      </c>
      <c r="Q44" s="65">
        <v>2021</v>
      </c>
    </row>
    <row r="45" spans="1:17" s="79" customFormat="1" ht="45">
      <c r="A45" s="62" t="s">
        <v>80</v>
      </c>
      <c r="B45" s="62">
        <v>1</v>
      </c>
      <c r="C45" s="62">
        <v>1</v>
      </c>
      <c r="D45" s="62">
        <v>1</v>
      </c>
      <c r="E45" s="62">
        <v>0</v>
      </c>
      <c r="F45" s="62">
        <v>4</v>
      </c>
      <c r="G45" s="78"/>
      <c r="H45" s="70" t="s">
        <v>102</v>
      </c>
      <c r="I45" s="58" t="s">
        <v>195</v>
      </c>
      <c r="J45" s="80">
        <v>35</v>
      </c>
      <c r="K45" s="80">
        <v>91</v>
      </c>
      <c r="L45" s="80">
        <v>53</v>
      </c>
      <c r="M45" s="80">
        <v>5</v>
      </c>
      <c r="N45" s="80">
        <v>5</v>
      </c>
      <c r="O45" s="80">
        <v>5</v>
      </c>
      <c r="P45" s="81">
        <f>SUM(J45:O45)</f>
        <v>194</v>
      </c>
      <c r="Q45" s="65">
        <v>2021</v>
      </c>
    </row>
    <row r="46" spans="1:17" s="79" customFormat="1" ht="90">
      <c r="A46" s="62" t="s">
        <v>80</v>
      </c>
      <c r="B46" s="62">
        <v>1</v>
      </c>
      <c r="C46" s="62">
        <v>1</v>
      </c>
      <c r="D46" s="62">
        <v>1</v>
      </c>
      <c r="E46" s="62">
        <v>0</v>
      </c>
      <c r="F46" s="62">
        <v>5</v>
      </c>
      <c r="G46" s="78"/>
      <c r="H46" s="70" t="s">
        <v>103</v>
      </c>
      <c r="I46" s="58" t="s">
        <v>99</v>
      </c>
      <c r="J46" s="58" t="s">
        <v>100</v>
      </c>
      <c r="K46" s="58" t="s">
        <v>100</v>
      </c>
      <c r="L46" s="58" t="s">
        <v>100</v>
      </c>
      <c r="M46" s="58" t="s">
        <v>100</v>
      </c>
      <c r="N46" s="58" t="s">
        <v>100</v>
      </c>
      <c r="O46" s="58" t="s">
        <v>100</v>
      </c>
      <c r="P46" s="58" t="s">
        <v>100</v>
      </c>
      <c r="Q46" s="65">
        <v>2021</v>
      </c>
    </row>
    <row r="47" spans="1:17" s="79" customFormat="1" ht="30">
      <c r="A47" s="62" t="s">
        <v>80</v>
      </c>
      <c r="B47" s="62">
        <v>1</v>
      </c>
      <c r="C47" s="62">
        <v>1</v>
      </c>
      <c r="D47" s="62">
        <v>1</v>
      </c>
      <c r="E47" s="62">
        <v>0</v>
      </c>
      <c r="F47" s="62">
        <v>5</v>
      </c>
      <c r="G47" s="78"/>
      <c r="H47" s="70" t="s">
        <v>104</v>
      </c>
      <c r="I47" s="58" t="s">
        <v>195</v>
      </c>
      <c r="J47" s="58">
        <v>35</v>
      </c>
      <c r="K47" s="58">
        <v>11</v>
      </c>
      <c r="L47" s="58">
        <v>15</v>
      </c>
      <c r="M47" s="58">
        <v>15</v>
      </c>
      <c r="N47" s="58">
        <v>15</v>
      </c>
      <c r="O47" s="58">
        <v>15</v>
      </c>
      <c r="P47" s="58">
        <f aca="true" t="shared" si="6" ref="P47:P56">SUM(J47:O47)</f>
        <v>106</v>
      </c>
      <c r="Q47" s="65">
        <v>2021</v>
      </c>
    </row>
    <row r="48" spans="1:17" s="79" customFormat="1" ht="60">
      <c r="A48" s="62" t="s">
        <v>80</v>
      </c>
      <c r="B48" s="62">
        <v>1</v>
      </c>
      <c r="C48" s="62">
        <v>1</v>
      </c>
      <c r="D48" s="62">
        <v>1</v>
      </c>
      <c r="E48" s="62">
        <v>0</v>
      </c>
      <c r="F48" s="62">
        <v>6</v>
      </c>
      <c r="G48" s="78">
        <v>3</v>
      </c>
      <c r="H48" s="70" t="s">
        <v>105</v>
      </c>
      <c r="I48" s="58" t="s">
        <v>81</v>
      </c>
      <c r="J48" s="58">
        <v>0</v>
      </c>
      <c r="K48" s="58">
        <v>0</v>
      </c>
      <c r="L48" s="71">
        <v>700</v>
      </c>
      <c r="M48" s="76">
        <v>1400</v>
      </c>
      <c r="N48" s="76">
        <v>1400</v>
      </c>
      <c r="O48" s="58">
        <v>0</v>
      </c>
      <c r="P48" s="76">
        <f>SUM(L48:O48)</f>
        <v>3500</v>
      </c>
      <c r="Q48" s="65">
        <v>2020</v>
      </c>
    </row>
    <row r="49" spans="1:17" s="79" customFormat="1" ht="30">
      <c r="A49" s="62" t="s">
        <v>80</v>
      </c>
      <c r="B49" s="62">
        <v>1</v>
      </c>
      <c r="C49" s="62">
        <v>1</v>
      </c>
      <c r="D49" s="62">
        <v>1</v>
      </c>
      <c r="E49" s="62">
        <v>0</v>
      </c>
      <c r="F49" s="62">
        <v>6</v>
      </c>
      <c r="G49" s="78"/>
      <c r="H49" s="70" t="s">
        <v>106</v>
      </c>
      <c r="I49" s="58" t="s">
        <v>195</v>
      </c>
      <c r="J49" s="58">
        <v>0</v>
      </c>
      <c r="K49" s="58">
        <v>0</v>
      </c>
      <c r="L49" s="82">
        <v>1</v>
      </c>
      <c r="M49" s="58">
        <v>0</v>
      </c>
      <c r="N49" s="58">
        <v>1</v>
      </c>
      <c r="O49" s="58">
        <v>0</v>
      </c>
      <c r="P49" s="58">
        <v>2</v>
      </c>
      <c r="Q49" s="65">
        <v>2020</v>
      </c>
    </row>
    <row r="50" spans="1:17" s="79" customFormat="1" ht="45">
      <c r="A50" s="62" t="s">
        <v>80</v>
      </c>
      <c r="B50" s="62">
        <v>1</v>
      </c>
      <c r="C50" s="62">
        <v>1</v>
      </c>
      <c r="D50" s="62">
        <v>1</v>
      </c>
      <c r="E50" s="62">
        <v>0</v>
      </c>
      <c r="F50" s="62">
        <v>6</v>
      </c>
      <c r="G50" s="78"/>
      <c r="H50" s="70" t="s">
        <v>107</v>
      </c>
      <c r="I50" s="58" t="s">
        <v>195</v>
      </c>
      <c r="J50" s="58">
        <v>0</v>
      </c>
      <c r="K50" s="58">
        <v>0</v>
      </c>
      <c r="L50" s="58">
        <v>8474</v>
      </c>
      <c r="M50" s="58">
        <v>8400</v>
      </c>
      <c r="N50" s="58">
        <v>8326</v>
      </c>
      <c r="O50" s="58">
        <v>0</v>
      </c>
      <c r="P50" s="58">
        <v>0</v>
      </c>
      <c r="Q50" s="65">
        <v>2020</v>
      </c>
    </row>
    <row r="51" spans="1:17" s="67" customFormat="1" ht="37.5" customHeight="1">
      <c r="A51" s="62" t="s">
        <v>80</v>
      </c>
      <c r="B51" s="62">
        <v>1</v>
      </c>
      <c r="C51" s="62">
        <v>1</v>
      </c>
      <c r="D51" s="62">
        <v>2</v>
      </c>
      <c r="E51" s="62">
        <v>0</v>
      </c>
      <c r="F51" s="62">
        <v>0</v>
      </c>
      <c r="G51" s="65">
        <v>3</v>
      </c>
      <c r="H51" s="64" t="s">
        <v>108</v>
      </c>
      <c r="I51" s="65" t="s">
        <v>81</v>
      </c>
      <c r="J51" s="66">
        <f aca="true" t="shared" si="7" ref="J51:O51">J54+J56</f>
        <v>15658.4</v>
      </c>
      <c r="K51" s="66">
        <f t="shared" si="7"/>
        <v>38081.399999999994</v>
      </c>
      <c r="L51" s="66">
        <f t="shared" si="7"/>
        <v>13497.5</v>
      </c>
      <c r="M51" s="66">
        <v>0</v>
      </c>
      <c r="N51" s="66">
        <v>0</v>
      </c>
      <c r="O51" s="66">
        <f t="shared" si="7"/>
        <v>2000</v>
      </c>
      <c r="P51" s="66">
        <f t="shared" si="6"/>
        <v>69237.29999999999</v>
      </c>
      <c r="Q51" s="65">
        <v>2021</v>
      </c>
    </row>
    <row r="52" spans="1:17" s="69" customFormat="1" ht="45">
      <c r="A52" s="62" t="s">
        <v>80</v>
      </c>
      <c r="B52" s="62">
        <v>1</v>
      </c>
      <c r="C52" s="62">
        <v>1</v>
      </c>
      <c r="D52" s="62">
        <v>2</v>
      </c>
      <c r="E52" s="62">
        <v>0</v>
      </c>
      <c r="F52" s="62">
        <v>0</v>
      </c>
      <c r="G52" s="58"/>
      <c r="H52" s="70" t="s">
        <v>109</v>
      </c>
      <c r="I52" s="58" t="s">
        <v>195</v>
      </c>
      <c r="J52" s="58">
        <v>120</v>
      </c>
      <c r="K52" s="58">
        <v>120</v>
      </c>
      <c r="L52" s="58">
        <v>120</v>
      </c>
      <c r="M52" s="58">
        <v>120</v>
      </c>
      <c r="N52" s="58">
        <v>120</v>
      </c>
      <c r="O52" s="58">
        <v>120</v>
      </c>
      <c r="P52" s="58">
        <f t="shared" si="6"/>
        <v>720</v>
      </c>
      <c r="Q52" s="65">
        <v>2021</v>
      </c>
    </row>
    <row r="53" spans="1:17" s="69" customFormat="1" ht="78.75" customHeight="1">
      <c r="A53" s="62" t="s">
        <v>80</v>
      </c>
      <c r="B53" s="62">
        <v>1</v>
      </c>
      <c r="C53" s="62">
        <v>1</v>
      </c>
      <c r="D53" s="62">
        <v>2</v>
      </c>
      <c r="E53" s="62">
        <v>0</v>
      </c>
      <c r="F53" s="62">
        <v>0</v>
      </c>
      <c r="G53" s="58"/>
      <c r="H53" s="70" t="s">
        <v>110</v>
      </c>
      <c r="I53" s="58" t="s">
        <v>195</v>
      </c>
      <c r="J53" s="58">
        <v>12</v>
      </c>
      <c r="K53" s="58">
        <v>12</v>
      </c>
      <c r="L53" s="58">
        <v>12</v>
      </c>
      <c r="M53" s="58">
        <v>12</v>
      </c>
      <c r="N53" s="58">
        <v>12</v>
      </c>
      <c r="O53" s="58">
        <v>12</v>
      </c>
      <c r="P53" s="58">
        <f t="shared" si="6"/>
        <v>72</v>
      </c>
      <c r="Q53" s="65">
        <v>2021</v>
      </c>
    </row>
    <row r="54" spans="1:17" s="69" customFormat="1" ht="60">
      <c r="A54" s="62" t="s">
        <v>80</v>
      </c>
      <c r="B54" s="62">
        <v>1</v>
      </c>
      <c r="C54" s="62">
        <v>1</v>
      </c>
      <c r="D54" s="62">
        <v>2</v>
      </c>
      <c r="E54" s="62">
        <v>0</v>
      </c>
      <c r="F54" s="62">
        <v>1</v>
      </c>
      <c r="G54" s="58">
        <v>3</v>
      </c>
      <c r="H54" s="83" t="s">
        <v>111</v>
      </c>
      <c r="I54" s="58" t="s">
        <v>81</v>
      </c>
      <c r="J54" s="76">
        <v>11850</v>
      </c>
      <c r="K54" s="76">
        <f>11500+4088.3</f>
        <v>15588.3</v>
      </c>
      <c r="L54" s="76">
        <v>13497.5</v>
      </c>
      <c r="M54" s="58">
        <v>0</v>
      </c>
      <c r="N54" s="58">
        <v>0</v>
      </c>
      <c r="O54" s="76">
        <v>1000</v>
      </c>
      <c r="P54" s="76">
        <f t="shared" si="6"/>
        <v>41935.8</v>
      </c>
      <c r="Q54" s="65">
        <v>2021</v>
      </c>
    </row>
    <row r="55" spans="1:17" s="69" customFormat="1" ht="45">
      <c r="A55" s="62" t="s">
        <v>80</v>
      </c>
      <c r="B55" s="62">
        <v>1</v>
      </c>
      <c r="C55" s="62">
        <v>1</v>
      </c>
      <c r="D55" s="62">
        <v>2</v>
      </c>
      <c r="E55" s="62">
        <v>0</v>
      </c>
      <c r="F55" s="62">
        <v>1</v>
      </c>
      <c r="G55" s="58"/>
      <c r="H55" s="70" t="s">
        <v>112</v>
      </c>
      <c r="I55" s="58" t="s">
        <v>195</v>
      </c>
      <c r="J55" s="58">
        <v>3</v>
      </c>
      <c r="K55" s="58">
        <v>4</v>
      </c>
      <c r="L55" s="58">
        <v>3</v>
      </c>
      <c r="M55" s="58">
        <v>0</v>
      </c>
      <c r="N55" s="58">
        <v>0</v>
      </c>
      <c r="O55" s="58">
        <v>1</v>
      </c>
      <c r="P55" s="58">
        <f t="shared" si="6"/>
        <v>11</v>
      </c>
      <c r="Q55" s="65">
        <v>2021</v>
      </c>
    </row>
    <row r="56" spans="1:17" s="69" customFormat="1" ht="81.75" customHeight="1">
      <c r="A56" s="62" t="s">
        <v>80</v>
      </c>
      <c r="B56" s="62">
        <v>1</v>
      </c>
      <c r="C56" s="62">
        <v>1</v>
      </c>
      <c r="D56" s="62">
        <v>2</v>
      </c>
      <c r="E56" s="62">
        <v>0</v>
      </c>
      <c r="F56" s="62">
        <v>2</v>
      </c>
      <c r="G56" s="58">
        <v>3</v>
      </c>
      <c r="H56" s="70" t="s">
        <v>113</v>
      </c>
      <c r="I56" s="58" t="s">
        <v>81</v>
      </c>
      <c r="J56" s="76">
        <v>3808.4</v>
      </c>
      <c r="K56" s="76">
        <v>22493.1</v>
      </c>
      <c r="L56" s="58">
        <v>0</v>
      </c>
      <c r="M56" s="58">
        <v>0</v>
      </c>
      <c r="N56" s="58">
        <v>0</v>
      </c>
      <c r="O56" s="76">
        <v>1000</v>
      </c>
      <c r="P56" s="76">
        <f t="shared" si="6"/>
        <v>27301.5</v>
      </c>
      <c r="Q56" s="65">
        <v>2021</v>
      </c>
    </row>
    <row r="57" spans="1:17" s="69" customFormat="1" ht="60">
      <c r="A57" s="62" t="s">
        <v>80</v>
      </c>
      <c r="B57" s="62">
        <v>1</v>
      </c>
      <c r="C57" s="62">
        <v>1</v>
      </c>
      <c r="D57" s="62">
        <v>2</v>
      </c>
      <c r="E57" s="62">
        <v>0</v>
      </c>
      <c r="F57" s="62">
        <v>2</v>
      </c>
      <c r="G57" s="58"/>
      <c r="H57" s="70" t="s">
        <v>114</v>
      </c>
      <c r="I57" s="58" t="s">
        <v>195</v>
      </c>
      <c r="J57" s="58">
        <v>1</v>
      </c>
      <c r="K57" s="58">
        <v>3</v>
      </c>
      <c r="L57" s="58">
        <v>0</v>
      </c>
      <c r="M57" s="58">
        <v>0</v>
      </c>
      <c r="N57" s="58">
        <v>0</v>
      </c>
      <c r="O57" s="58">
        <v>1</v>
      </c>
      <c r="P57" s="58">
        <v>6</v>
      </c>
      <c r="Q57" s="65">
        <v>2021</v>
      </c>
    </row>
    <row r="58" spans="1:17" s="67" customFormat="1" ht="28.5">
      <c r="A58" s="62" t="s">
        <v>80</v>
      </c>
      <c r="B58" s="62">
        <v>1</v>
      </c>
      <c r="C58" s="62">
        <v>1</v>
      </c>
      <c r="D58" s="62">
        <v>3</v>
      </c>
      <c r="E58" s="62">
        <v>0</v>
      </c>
      <c r="F58" s="62">
        <v>0</v>
      </c>
      <c r="G58" s="65">
        <v>3</v>
      </c>
      <c r="H58" s="64" t="s">
        <v>17</v>
      </c>
      <c r="I58" s="65" t="s">
        <v>81</v>
      </c>
      <c r="J58" s="66">
        <f>J61+J71</f>
        <v>4960</v>
      </c>
      <c r="K58" s="66">
        <f>K61</f>
        <v>2250</v>
      </c>
      <c r="L58" s="66">
        <f>L61+L71</f>
        <v>17571.4</v>
      </c>
      <c r="M58" s="66">
        <f>M61+M71</f>
        <v>2783.3</v>
      </c>
      <c r="N58" s="66">
        <f>N61+N71</f>
        <v>2783.3</v>
      </c>
      <c r="O58" s="66">
        <f>O61</f>
        <v>3500</v>
      </c>
      <c r="P58" s="66">
        <f>SUM(J58:O58)</f>
        <v>33848</v>
      </c>
      <c r="Q58" s="65">
        <v>2021</v>
      </c>
    </row>
    <row r="59" spans="1:17" s="69" customFormat="1" ht="30">
      <c r="A59" s="62" t="s">
        <v>80</v>
      </c>
      <c r="B59" s="62">
        <v>1</v>
      </c>
      <c r="C59" s="62">
        <v>1</v>
      </c>
      <c r="D59" s="62">
        <v>3</v>
      </c>
      <c r="E59" s="62">
        <v>0</v>
      </c>
      <c r="F59" s="62">
        <v>0</v>
      </c>
      <c r="G59" s="58"/>
      <c r="H59" s="70" t="s">
        <v>115</v>
      </c>
      <c r="I59" s="58" t="s">
        <v>195</v>
      </c>
      <c r="J59" s="58">
        <v>1052</v>
      </c>
      <c r="K59" s="58">
        <v>1100</v>
      </c>
      <c r="L59" s="58">
        <v>1300</v>
      </c>
      <c r="M59" s="58">
        <v>1300</v>
      </c>
      <c r="N59" s="58">
        <v>1300</v>
      </c>
      <c r="O59" s="58">
        <v>1300</v>
      </c>
      <c r="P59" s="82">
        <f>(J59+K59+L59+M59+N59+O59)/6</f>
        <v>1225.3333333333333</v>
      </c>
      <c r="Q59" s="65">
        <v>2021</v>
      </c>
    </row>
    <row r="60" spans="1:17" s="69" customFormat="1" ht="45">
      <c r="A60" s="62" t="s">
        <v>80</v>
      </c>
      <c r="B60" s="62">
        <v>1</v>
      </c>
      <c r="C60" s="62">
        <v>1</v>
      </c>
      <c r="D60" s="62">
        <v>3</v>
      </c>
      <c r="E60" s="62">
        <v>0</v>
      </c>
      <c r="F60" s="62">
        <v>0</v>
      </c>
      <c r="G60" s="58"/>
      <c r="H60" s="70" t="s">
        <v>116</v>
      </c>
      <c r="I60" s="58" t="s">
        <v>195</v>
      </c>
      <c r="J60" s="58">
        <v>19</v>
      </c>
      <c r="K60" s="58">
        <v>25</v>
      </c>
      <c r="L60" s="58">
        <v>20</v>
      </c>
      <c r="M60" s="58">
        <v>20</v>
      </c>
      <c r="N60" s="58">
        <v>20</v>
      </c>
      <c r="O60" s="58">
        <v>20</v>
      </c>
      <c r="P60" s="82">
        <f>SUM(J60:O60)</f>
        <v>124</v>
      </c>
      <c r="Q60" s="65">
        <v>2021</v>
      </c>
    </row>
    <row r="61" spans="1:17" s="69" customFormat="1" ht="45">
      <c r="A61" s="62" t="s">
        <v>80</v>
      </c>
      <c r="B61" s="62">
        <v>1</v>
      </c>
      <c r="C61" s="62">
        <v>1</v>
      </c>
      <c r="D61" s="62">
        <v>3</v>
      </c>
      <c r="E61" s="62">
        <v>0</v>
      </c>
      <c r="F61" s="62">
        <v>1</v>
      </c>
      <c r="G61" s="58">
        <v>3</v>
      </c>
      <c r="H61" s="70" t="s">
        <v>117</v>
      </c>
      <c r="I61" s="58" t="s">
        <v>81</v>
      </c>
      <c r="J61" s="76">
        <v>1650</v>
      </c>
      <c r="K61" s="76">
        <v>2250</v>
      </c>
      <c r="L61" s="76">
        <f>579.6+775.4</f>
        <v>1355</v>
      </c>
      <c r="M61" s="76">
        <f>5+2778.3</f>
        <v>2783.3</v>
      </c>
      <c r="N61" s="76">
        <f>5+2778.3</f>
        <v>2783.3</v>
      </c>
      <c r="O61" s="76">
        <v>3500</v>
      </c>
      <c r="P61" s="84">
        <f>SUM(J61:O61)</f>
        <v>14321.6</v>
      </c>
      <c r="Q61" s="65">
        <v>2021</v>
      </c>
    </row>
    <row r="62" spans="1:17" s="69" customFormat="1" ht="30">
      <c r="A62" s="62" t="s">
        <v>80</v>
      </c>
      <c r="B62" s="62">
        <v>1</v>
      </c>
      <c r="C62" s="62">
        <v>1</v>
      </c>
      <c r="D62" s="62">
        <v>3</v>
      </c>
      <c r="E62" s="62">
        <v>0</v>
      </c>
      <c r="F62" s="62">
        <v>1</v>
      </c>
      <c r="G62" s="58"/>
      <c r="H62" s="70" t="s">
        <v>118</v>
      </c>
      <c r="I62" s="58" t="s">
        <v>195</v>
      </c>
      <c r="J62" s="58">
        <v>64</v>
      </c>
      <c r="K62" s="58">
        <v>29</v>
      </c>
      <c r="L62" s="58">
        <v>30</v>
      </c>
      <c r="M62" s="58">
        <v>30</v>
      </c>
      <c r="N62" s="58">
        <v>30</v>
      </c>
      <c r="O62" s="58">
        <v>30</v>
      </c>
      <c r="P62" s="82">
        <f>SUM(J62:O62)</f>
        <v>213</v>
      </c>
      <c r="Q62" s="65">
        <v>2021</v>
      </c>
    </row>
    <row r="63" spans="1:17" s="69" customFormat="1" ht="30">
      <c r="A63" s="62" t="s">
        <v>80</v>
      </c>
      <c r="B63" s="62">
        <v>1</v>
      </c>
      <c r="C63" s="62">
        <v>1</v>
      </c>
      <c r="D63" s="62">
        <v>3</v>
      </c>
      <c r="E63" s="62">
        <v>0</v>
      </c>
      <c r="F63" s="62">
        <v>1</v>
      </c>
      <c r="G63" s="58"/>
      <c r="H63" s="70" t="s">
        <v>119</v>
      </c>
      <c r="I63" s="58" t="s">
        <v>195</v>
      </c>
      <c r="J63" s="58">
        <v>28</v>
      </c>
      <c r="K63" s="58">
        <v>112</v>
      </c>
      <c r="L63" s="58">
        <v>55</v>
      </c>
      <c r="M63" s="58">
        <v>55</v>
      </c>
      <c r="N63" s="58">
        <v>55</v>
      </c>
      <c r="O63" s="58">
        <v>55</v>
      </c>
      <c r="P63" s="82">
        <f>SUM(J63:O63)</f>
        <v>360</v>
      </c>
      <c r="Q63" s="65">
        <v>2021</v>
      </c>
    </row>
    <row r="64" spans="1:17" s="69" customFormat="1" ht="45">
      <c r="A64" s="62" t="s">
        <v>80</v>
      </c>
      <c r="B64" s="62">
        <v>1</v>
      </c>
      <c r="C64" s="62">
        <v>1</v>
      </c>
      <c r="D64" s="62">
        <v>3</v>
      </c>
      <c r="E64" s="62">
        <v>0</v>
      </c>
      <c r="F64" s="62">
        <v>2</v>
      </c>
      <c r="G64" s="58"/>
      <c r="H64" s="70" t="s">
        <v>120</v>
      </c>
      <c r="I64" s="58" t="s">
        <v>99</v>
      </c>
      <c r="J64" s="58" t="s">
        <v>100</v>
      </c>
      <c r="K64" s="58" t="s">
        <v>100</v>
      </c>
      <c r="L64" s="58" t="s">
        <v>100</v>
      </c>
      <c r="M64" s="58" t="s">
        <v>100</v>
      </c>
      <c r="N64" s="58" t="s">
        <v>100</v>
      </c>
      <c r="O64" s="58" t="s">
        <v>100</v>
      </c>
      <c r="P64" s="58" t="s">
        <v>100</v>
      </c>
      <c r="Q64" s="65">
        <v>2021</v>
      </c>
    </row>
    <row r="65" spans="1:17" s="69" customFormat="1" ht="30">
      <c r="A65" s="62" t="s">
        <v>80</v>
      </c>
      <c r="B65" s="62">
        <v>1</v>
      </c>
      <c r="C65" s="62">
        <v>1</v>
      </c>
      <c r="D65" s="62">
        <v>3</v>
      </c>
      <c r="E65" s="62">
        <v>0</v>
      </c>
      <c r="F65" s="62">
        <v>2</v>
      </c>
      <c r="G65" s="58"/>
      <c r="H65" s="70" t="s">
        <v>121</v>
      </c>
      <c r="I65" s="58" t="s">
        <v>195</v>
      </c>
      <c r="J65" s="58">
        <v>14</v>
      </c>
      <c r="K65" s="58">
        <v>11</v>
      </c>
      <c r="L65" s="58">
        <v>20</v>
      </c>
      <c r="M65" s="58">
        <v>20</v>
      </c>
      <c r="N65" s="58">
        <v>20</v>
      </c>
      <c r="O65" s="58">
        <v>20</v>
      </c>
      <c r="P65" s="58">
        <f>SUM(J65:O65)</f>
        <v>105</v>
      </c>
      <c r="Q65" s="65">
        <v>2021</v>
      </c>
    </row>
    <row r="66" spans="1:17" s="69" customFormat="1" ht="60">
      <c r="A66" s="62" t="s">
        <v>80</v>
      </c>
      <c r="B66" s="62">
        <v>1</v>
      </c>
      <c r="C66" s="62">
        <v>1</v>
      </c>
      <c r="D66" s="62">
        <v>3</v>
      </c>
      <c r="E66" s="62">
        <v>0</v>
      </c>
      <c r="F66" s="62">
        <v>3</v>
      </c>
      <c r="G66" s="58"/>
      <c r="H66" s="70" t="s">
        <v>122</v>
      </c>
      <c r="I66" s="58" t="s">
        <v>99</v>
      </c>
      <c r="J66" s="58" t="s">
        <v>100</v>
      </c>
      <c r="K66" s="58" t="s">
        <v>100</v>
      </c>
      <c r="L66" s="58" t="s">
        <v>100</v>
      </c>
      <c r="M66" s="58" t="s">
        <v>100</v>
      </c>
      <c r="N66" s="58" t="s">
        <v>100</v>
      </c>
      <c r="O66" s="58" t="s">
        <v>100</v>
      </c>
      <c r="P66" s="58" t="s">
        <v>100</v>
      </c>
      <c r="Q66" s="65">
        <v>2021</v>
      </c>
    </row>
    <row r="67" spans="1:17" s="69" customFormat="1" ht="30">
      <c r="A67" s="62" t="s">
        <v>80</v>
      </c>
      <c r="B67" s="62">
        <v>1</v>
      </c>
      <c r="C67" s="62">
        <v>1</v>
      </c>
      <c r="D67" s="62">
        <v>3</v>
      </c>
      <c r="E67" s="62">
        <v>0</v>
      </c>
      <c r="F67" s="62">
        <v>3</v>
      </c>
      <c r="G67" s="58"/>
      <c r="H67" s="70" t="s">
        <v>123</v>
      </c>
      <c r="I67" s="58" t="s">
        <v>195</v>
      </c>
      <c r="J67" s="58">
        <v>649</v>
      </c>
      <c r="K67" s="58">
        <v>1988</v>
      </c>
      <c r="L67" s="58">
        <v>1500</v>
      </c>
      <c r="M67" s="58">
        <v>300</v>
      </c>
      <c r="N67" s="58">
        <v>300</v>
      </c>
      <c r="O67" s="58">
        <v>300</v>
      </c>
      <c r="P67" s="58">
        <f>SUM(J67:O67)</f>
        <v>5037</v>
      </c>
      <c r="Q67" s="65">
        <v>2021</v>
      </c>
    </row>
    <row r="68" spans="1:17" s="79" customFormat="1" ht="45">
      <c r="A68" s="62" t="s">
        <v>80</v>
      </c>
      <c r="B68" s="62">
        <v>1</v>
      </c>
      <c r="C68" s="62">
        <v>1</v>
      </c>
      <c r="D68" s="62">
        <v>3</v>
      </c>
      <c r="E68" s="62">
        <v>0</v>
      </c>
      <c r="F68" s="62">
        <v>3</v>
      </c>
      <c r="G68" s="78"/>
      <c r="H68" s="70" t="s">
        <v>124</v>
      </c>
      <c r="I68" s="58" t="s">
        <v>195</v>
      </c>
      <c r="J68" s="85">
        <v>150</v>
      </c>
      <c r="K68" s="85">
        <v>0</v>
      </c>
      <c r="L68" s="85">
        <v>0</v>
      </c>
      <c r="M68" s="85">
        <v>0</v>
      </c>
      <c r="N68" s="85">
        <v>100</v>
      </c>
      <c r="O68" s="85">
        <v>100</v>
      </c>
      <c r="P68" s="85">
        <f>SUM(J68:O68)</f>
        <v>350</v>
      </c>
      <c r="Q68" s="65">
        <v>2021</v>
      </c>
    </row>
    <row r="69" spans="1:17" s="79" customFormat="1" ht="65.25" customHeight="1">
      <c r="A69" s="62" t="s">
        <v>80</v>
      </c>
      <c r="B69" s="62">
        <v>1</v>
      </c>
      <c r="C69" s="62">
        <v>1</v>
      </c>
      <c r="D69" s="62">
        <v>3</v>
      </c>
      <c r="E69" s="62">
        <v>0</v>
      </c>
      <c r="F69" s="62">
        <v>4</v>
      </c>
      <c r="G69" s="78"/>
      <c r="H69" s="70" t="s">
        <v>125</v>
      </c>
      <c r="I69" s="58" t="s">
        <v>99</v>
      </c>
      <c r="J69" s="58" t="s">
        <v>100</v>
      </c>
      <c r="K69" s="58" t="s">
        <v>100</v>
      </c>
      <c r="L69" s="58" t="s">
        <v>100</v>
      </c>
      <c r="M69" s="58" t="s">
        <v>100</v>
      </c>
      <c r="N69" s="58" t="s">
        <v>100</v>
      </c>
      <c r="O69" s="58" t="s">
        <v>100</v>
      </c>
      <c r="P69" s="58" t="s">
        <v>100</v>
      </c>
      <c r="Q69" s="65">
        <v>2021</v>
      </c>
    </row>
    <row r="70" spans="1:17" s="79" customFormat="1" ht="51" customHeight="1">
      <c r="A70" s="62" t="s">
        <v>80</v>
      </c>
      <c r="B70" s="62">
        <v>1</v>
      </c>
      <c r="C70" s="62">
        <v>1</v>
      </c>
      <c r="D70" s="62">
        <v>3</v>
      </c>
      <c r="E70" s="62">
        <v>0</v>
      </c>
      <c r="F70" s="62">
        <v>4</v>
      </c>
      <c r="G70" s="78"/>
      <c r="H70" s="70" t="s">
        <v>126</v>
      </c>
      <c r="I70" s="86" t="s">
        <v>127</v>
      </c>
      <c r="J70" s="87">
        <v>4057846</v>
      </c>
      <c r="K70" s="87">
        <v>4178269</v>
      </c>
      <c r="L70" s="87">
        <v>4298692</v>
      </c>
      <c r="M70" s="87">
        <v>4419115</v>
      </c>
      <c r="N70" s="87">
        <v>4539538</v>
      </c>
      <c r="O70" s="87">
        <v>4659961</v>
      </c>
      <c r="P70" s="87">
        <v>4659961</v>
      </c>
      <c r="Q70" s="65">
        <v>2021</v>
      </c>
    </row>
    <row r="71" spans="1:17" s="79" customFormat="1" ht="45">
      <c r="A71" s="62" t="s">
        <v>80</v>
      </c>
      <c r="B71" s="62">
        <v>1</v>
      </c>
      <c r="C71" s="62">
        <v>1</v>
      </c>
      <c r="D71" s="62">
        <v>3</v>
      </c>
      <c r="E71" s="62">
        <v>0</v>
      </c>
      <c r="F71" s="62">
        <v>5</v>
      </c>
      <c r="G71" s="78">
        <v>3</v>
      </c>
      <c r="H71" s="70" t="s">
        <v>128</v>
      </c>
      <c r="I71" s="58" t="s">
        <v>81</v>
      </c>
      <c r="J71" s="87">
        <v>3310</v>
      </c>
      <c r="K71" s="87">
        <v>0</v>
      </c>
      <c r="L71" s="87">
        <v>16216.4</v>
      </c>
      <c r="M71" s="87">
        <v>0</v>
      </c>
      <c r="N71" s="87">
        <v>0</v>
      </c>
      <c r="O71" s="87">
        <v>0</v>
      </c>
      <c r="P71" s="87">
        <f>J71</f>
        <v>3310</v>
      </c>
      <c r="Q71" s="65">
        <v>2016</v>
      </c>
    </row>
    <row r="72" spans="1:17" s="79" customFormat="1" ht="51" customHeight="1">
      <c r="A72" s="62" t="s">
        <v>80</v>
      </c>
      <c r="B72" s="62">
        <v>1</v>
      </c>
      <c r="C72" s="62">
        <v>1</v>
      </c>
      <c r="D72" s="62">
        <v>3</v>
      </c>
      <c r="E72" s="62">
        <v>0</v>
      </c>
      <c r="F72" s="62">
        <v>5</v>
      </c>
      <c r="G72" s="78"/>
      <c r="H72" s="70" t="s">
        <v>129</v>
      </c>
      <c r="I72" s="58" t="s">
        <v>195</v>
      </c>
      <c r="J72" s="85">
        <v>1</v>
      </c>
      <c r="K72" s="85">
        <v>0</v>
      </c>
      <c r="L72" s="85">
        <v>13</v>
      </c>
      <c r="M72" s="85">
        <v>0</v>
      </c>
      <c r="N72" s="85">
        <v>0</v>
      </c>
      <c r="O72" s="85">
        <v>0</v>
      </c>
      <c r="P72" s="85">
        <f>J72</f>
        <v>1</v>
      </c>
      <c r="Q72" s="65">
        <v>2016</v>
      </c>
    </row>
    <row r="73" spans="1:17" s="67" customFormat="1" ht="25.5" customHeight="1">
      <c r="A73" s="62" t="s">
        <v>80</v>
      </c>
      <c r="B73" s="62">
        <v>1</v>
      </c>
      <c r="C73" s="62">
        <v>9</v>
      </c>
      <c r="D73" s="62">
        <v>0</v>
      </c>
      <c r="E73" s="62">
        <v>0</v>
      </c>
      <c r="F73" s="62">
        <v>0</v>
      </c>
      <c r="G73" s="65"/>
      <c r="H73" s="64" t="s">
        <v>130</v>
      </c>
      <c r="I73" s="65" t="s">
        <v>81</v>
      </c>
      <c r="J73" s="88">
        <f aca="true" t="shared" si="8" ref="J73:O73">J76</f>
        <v>38969.8</v>
      </c>
      <c r="K73" s="88">
        <f t="shared" si="8"/>
        <v>40413</v>
      </c>
      <c r="L73" s="88">
        <v>36154.3</v>
      </c>
      <c r="M73" s="88">
        <v>42435</v>
      </c>
      <c r="N73" s="88">
        <v>43135</v>
      </c>
      <c r="O73" s="88">
        <f t="shared" si="8"/>
        <v>38000</v>
      </c>
      <c r="P73" s="66">
        <f>SUM(J73:O73)</f>
        <v>239107.1</v>
      </c>
      <c r="Q73" s="65">
        <v>2021</v>
      </c>
    </row>
    <row r="74" spans="1:17" s="67" customFormat="1" ht="28.5">
      <c r="A74" s="62" t="s">
        <v>80</v>
      </c>
      <c r="B74" s="62">
        <v>1</v>
      </c>
      <c r="C74" s="62">
        <v>9</v>
      </c>
      <c r="D74" s="62">
        <v>1</v>
      </c>
      <c r="E74" s="62">
        <v>0</v>
      </c>
      <c r="F74" s="62">
        <v>0</v>
      </c>
      <c r="G74" s="65"/>
      <c r="H74" s="64" t="s">
        <v>131</v>
      </c>
      <c r="I74" s="65" t="s">
        <v>81</v>
      </c>
      <c r="J74" s="88">
        <f aca="true" t="shared" si="9" ref="J74:P74">J76</f>
        <v>38969.8</v>
      </c>
      <c r="K74" s="88">
        <f t="shared" si="9"/>
        <v>40413</v>
      </c>
      <c r="L74" s="88">
        <f>L76</f>
        <v>36154.3</v>
      </c>
      <c r="M74" s="88">
        <f t="shared" si="9"/>
        <v>42435</v>
      </c>
      <c r="N74" s="88">
        <f t="shared" si="9"/>
        <v>43135</v>
      </c>
      <c r="O74" s="88">
        <f t="shared" si="9"/>
        <v>38000</v>
      </c>
      <c r="P74" s="66">
        <f t="shared" si="9"/>
        <v>239107.1</v>
      </c>
      <c r="Q74" s="65">
        <v>2021</v>
      </c>
    </row>
    <row r="75" spans="1:17" s="67" customFormat="1" ht="15">
      <c r="A75" s="62" t="s">
        <v>80</v>
      </c>
      <c r="B75" s="62">
        <v>1</v>
      </c>
      <c r="C75" s="62">
        <v>9</v>
      </c>
      <c r="D75" s="62">
        <v>1</v>
      </c>
      <c r="E75" s="62">
        <v>0</v>
      </c>
      <c r="F75" s="62">
        <v>0</v>
      </c>
      <c r="G75" s="63">
        <v>3</v>
      </c>
      <c r="H75" s="64" t="s">
        <v>88</v>
      </c>
      <c r="I75" s="65" t="s">
        <v>81</v>
      </c>
      <c r="J75" s="66">
        <f>J74</f>
        <v>38969.8</v>
      </c>
      <c r="K75" s="66">
        <f>K74</f>
        <v>40413</v>
      </c>
      <c r="L75" s="66">
        <f>L76</f>
        <v>36154.3</v>
      </c>
      <c r="M75" s="66">
        <f>M76</f>
        <v>42435</v>
      </c>
      <c r="N75" s="66">
        <f>N76</f>
        <v>43135</v>
      </c>
      <c r="O75" s="66">
        <f>O76</f>
        <v>38000</v>
      </c>
      <c r="P75" s="66">
        <f>SUM(J75:O75)</f>
        <v>239107.1</v>
      </c>
      <c r="Q75" s="65">
        <v>2021</v>
      </c>
    </row>
    <row r="76" spans="1:17" s="69" customFormat="1" ht="36" customHeight="1">
      <c r="A76" s="62" t="s">
        <v>80</v>
      </c>
      <c r="B76" s="62">
        <v>1</v>
      </c>
      <c r="C76" s="62">
        <v>9</v>
      </c>
      <c r="D76" s="62">
        <v>1</v>
      </c>
      <c r="E76" s="62">
        <v>0</v>
      </c>
      <c r="F76" s="80">
        <v>1</v>
      </c>
      <c r="G76" s="58">
        <v>3</v>
      </c>
      <c r="H76" s="70" t="s">
        <v>132</v>
      </c>
      <c r="I76" s="58" t="s">
        <v>81</v>
      </c>
      <c r="J76" s="76">
        <f>38969.8</f>
        <v>38969.8</v>
      </c>
      <c r="K76" s="76">
        <f>39789.1-78.1+749-47</f>
        <v>40413</v>
      </c>
      <c r="L76" s="76">
        <f>L73</f>
        <v>36154.3</v>
      </c>
      <c r="M76" s="76">
        <f>M73</f>
        <v>42435</v>
      </c>
      <c r="N76" s="76">
        <f>N73</f>
        <v>43135</v>
      </c>
      <c r="O76" s="76">
        <v>38000</v>
      </c>
      <c r="P76" s="89">
        <f>SUM(J76:O76)</f>
        <v>239107.1</v>
      </c>
      <c r="Q76" s="65">
        <v>2021</v>
      </c>
    </row>
    <row r="77" spans="1:17" s="44" customFormat="1" ht="15.75">
      <c r="A77" s="62" t="s">
        <v>80</v>
      </c>
      <c r="B77" s="62">
        <v>1</v>
      </c>
      <c r="C77" s="62">
        <v>9</v>
      </c>
      <c r="D77" s="62">
        <v>2</v>
      </c>
      <c r="E77" s="62">
        <v>0</v>
      </c>
      <c r="F77" s="62">
        <v>0</v>
      </c>
      <c r="G77" s="61"/>
      <c r="H77" s="90" t="s">
        <v>133</v>
      </c>
      <c r="I77" s="61"/>
      <c r="J77" s="91"/>
      <c r="K77" s="92"/>
      <c r="L77" s="92"/>
      <c r="M77" s="92"/>
      <c r="N77" s="92"/>
      <c r="O77" s="92"/>
      <c r="P77" s="93"/>
      <c r="Q77" s="65">
        <v>2021</v>
      </c>
    </row>
    <row r="78" spans="1:17" s="69" customFormat="1" ht="45">
      <c r="A78" s="62" t="s">
        <v>80</v>
      </c>
      <c r="B78" s="62">
        <v>1</v>
      </c>
      <c r="C78" s="62">
        <v>9</v>
      </c>
      <c r="D78" s="62">
        <v>2</v>
      </c>
      <c r="E78" s="62">
        <v>0</v>
      </c>
      <c r="F78" s="62">
        <v>1</v>
      </c>
      <c r="G78" s="78"/>
      <c r="H78" s="70" t="s">
        <v>134</v>
      </c>
      <c r="I78" s="58" t="s">
        <v>99</v>
      </c>
      <c r="J78" s="58" t="s">
        <v>100</v>
      </c>
      <c r="K78" s="58" t="s">
        <v>100</v>
      </c>
      <c r="L78" s="58" t="s">
        <v>100</v>
      </c>
      <c r="M78" s="58" t="s">
        <v>100</v>
      </c>
      <c r="N78" s="58" t="s">
        <v>100</v>
      </c>
      <c r="O78" s="58" t="s">
        <v>100</v>
      </c>
      <c r="P78" s="58" t="s">
        <v>100</v>
      </c>
      <c r="Q78" s="65">
        <v>2021</v>
      </c>
    </row>
    <row r="79" spans="1:17" s="79" customFormat="1" ht="19.5" customHeight="1">
      <c r="A79" s="62" t="s">
        <v>80</v>
      </c>
      <c r="B79" s="62">
        <v>1</v>
      </c>
      <c r="C79" s="62">
        <v>9</v>
      </c>
      <c r="D79" s="62">
        <v>2</v>
      </c>
      <c r="E79" s="62">
        <v>0</v>
      </c>
      <c r="F79" s="62">
        <v>1</v>
      </c>
      <c r="G79" s="78"/>
      <c r="H79" s="94" t="s">
        <v>135</v>
      </c>
      <c r="I79" s="58" t="s">
        <v>195</v>
      </c>
      <c r="J79" s="95">
        <v>1539</v>
      </c>
      <c r="K79" s="95">
        <v>1570</v>
      </c>
      <c r="L79" s="95">
        <v>1580</v>
      </c>
      <c r="M79" s="95">
        <v>1590</v>
      </c>
      <c r="N79" s="95">
        <v>1500</v>
      </c>
      <c r="O79" s="95">
        <v>1450</v>
      </c>
      <c r="P79" s="58">
        <f>SUM(J79:O79)</f>
        <v>9229</v>
      </c>
      <c r="Q79" s="65">
        <v>2021</v>
      </c>
    </row>
    <row r="80" spans="1:17" s="79" customFormat="1" ht="105">
      <c r="A80" s="62" t="s">
        <v>80</v>
      </c>
      <c r="B80" s="62">
        <v>1</v>
      </c>
      <c r="C80" s="62">
        <v>9</v>
      </c>
      <c r="D80" s="62">
        <v>2</v>
      </c>
      <c r="E80" s="62">
        <v>0</v>
      </c>
      <c r="F80" s="62">
        <v>2</v>
      </c>
      <c r="G80" s="78"/>
      <c r="H80" s="70" t="s">
        <v>136</v>
      </c>
      <c r="I80" s="58" t="s">
        <v>99</v>
      </c>
      <c r="J80" s="58" t="s">
        <v>100</v>
      </c>
      <c r="K80" s="58" t="s">
        <v>100</v>
      </c>
      <c r="L80" s="58" t="s">
        <v>100</v>
      </c>
      <c r="M80" s="58" t="s">
        <v>100</v>
      </c>
      <c r="N80" s="58" t="s">
        <v>100</v>
      </c>
      <c r="O80" s="58" t="s">
        <v>100</v>
      </c>
      <c r="P80" s="58" t="s">
        <v>100</v>
      </c>
      <c r="Q80" s="65">
        <v>2021</v>
      </c>
    </row>
    <row r="81" spans="1:17" s="79" customFormat="1" ht="50.25" customHeight="1">
      <c r="A81" s="62" t="s">
        <v>80</v>
      </c>
      <c r="B81" s="62">
        <v>1</v>
      </c>
      <c r="C81" s="62">
        <v>9</v>
      </c>
      <c r="D81" s="62">
        <v>2</v>
      </c>
      <c r="E81" s="62">
        <v>0</v>
      </c>
      <c r="F81" s="62">
        <v>2</v>
      </c>
      <c r="G81" s="78"/>
      <c r="H81" s="70" t="s">
        <v>137</v>
      </c>
      <c r="I81" s="58" t="s">
        <v>195</v>
      </c>
      <c r="J81" s="58">
        <v>94</v>
      </c>
      <c r="K81" s="58">
        <v>75</v>
      </c>
      <c r="L81" s="58">
        <v>63</v>
      </c>
      <c r="M81" s="58">
        <v>16</v>
      </c>
      <c r="N81" s="58">
        <v>16</v>
      </c>
      <c r="O81" s="58">
        <v>16</v>
      </c>
      <c r="P81" s="58">
        <f>SUM(J81:O81)</f>
        <v>280</v>
      </c>
      <c r="Q81" s="65">
        <v>2021</v>
      </c>
    </row>
    <row r="82" spans="1:17" s="79" customFormat="1" ht="35.25" customHeight="1">
      <c r="A82" s="62" t="s">
        <v>80</v>
      </c>
      <c r="B82" s="62">
        <v>1</v>
      </c>
      <c r="C82" s="62">
        <v>9</v>
      </c>
      <c r="D82" s="62">
        <v>2</v>
      </c>
      <c r="E82" s="62">
        <v>0</v>
      </c>
      <c r="F82" s="62">
        <v>3</v>
      </c>
      <c r="G82" s="78"/>
      <c r="H82" s="70" t="s">
        <v>138</v>
      </c>
      <c r="I82" s="80" t="s">
        <v>99</v>
      </c>
      <c r="J82" s="80" t="s">
        <v>100</v>
      </c>
      <c r="K82" s="80" t="s">
        <v>100</v>
      </c>
      <c r="L82" s="58" t="s">
        <v>100</v>
      </c>
      <c r="M82" s="58" t="s">
        <v>100</v>
      </c>
      <c r="N82" s="58" t="s">
        <v>100</v>
      </c>
      <c r="O82" s="58" t="s">
        <v>100</v>
      </c>
      <c r="P82" s="80" t="s">
        <v>100</v>
      </c>
      <c r="Q82" s="65">
        <v>2021</v>
      </c>
    </row>
    <row r="83" spans="1:17" s="79" customFormat="1" ht="15">
      <c r="A83" s="62" t="s">
        <v>80</v>
      </c>
      <c r="B83" s="62">
        <v>1</v>
      </c>
      <c r="C83" s="62">
        <v>9</v>
      </c>
      <c r="D83" s="62">
        <v>2</v>
      </c>
      <c r="E83" s="62">
        <v>0</v>
      </c>
      <c r="F83" s="62">
        <v>3</v>
      </c>
      <c r="G83" s="78"/>
      <c r="H83" s="70" t="s">
        <v>139</v>
      </c>
      <c r="I83" s="58" t="s">
        <v>195</v>
      </c>
      <c r="J83" s="80">
        <v>3</v>
      </c>
      <c r="K83" s="80">
        <v>3</v>
      </c>
      <c r="L83" s="80">
        <v>3</v>
      </c>
      <c r="M83" s="80">
        <v>3</v>
      </c>
      <c r="N83" s="80">
        <v>3</v>
      </c>
      <c r="O83" s="80">
        <v>3</v>
      </c>
      <c r="P83" s="80">
        <f>(J83+K83+L83+M83+N83+O83)/6</f>
        <v>3</v>
      </c>
      <c r="Q83" s="65">
        <v>2021</v>
      </c>
    </row>
    <row r="119" ht="15">
      <c r="H119" s="96"/>
    </row>
  </sheetData>
  <sheetProtection/>
  <mergeCells count="28">
    <mergeCell ref="P20:Q20"/>
    <mergeCell ref="A21:A22"/>
    <mergeCell ref="G10:Q10"/>
    <mergeCell ref="A11:Q11"/>
    <mergeCell ref="A12:Q12"/>
    <mergeCell ref="A13:Q13"/>
    <mergeCell ref="A15:Q15"/>
    <mergeCell ref="P21:P22"/>
    <mergeCell ref="B21:B22"/>
    <mergeCell ref="C21:C22"/>
    <mergeCell ref="D21:D22"/>
    <mergeCell ref="E21:F22"/>
    <mergeCell ref="J21:J22"/>
    <mergeCell ref="K21:K22"/>
    <mergeCell ref="G20:G22"/>
    <mergeCell ref="H20:H22"/>
    <mergeCell ref="I20:I22"/>
    <mergeCell ref="J20:O20"/>
    <mergeCell ref="A14:E14"/>
    <mergeCell ref="L21:L22"/>
    <mergeCell ref="M21:M22"/>
    <mergeCell ref="N21:N22"/>
    <mergeCell ref="O21:O22"/>
    <mergeCell ref="A17:C17"/>
    <mergeCell ref="D17:Q17"/>
    <mergeCell ref="A18:Q18"/>
    <mergeCell ref="A20:F20"/>
    <mergeCell ref="Q21:Q22"/>
  </mergeCells>
  <printOptions/>
  <pageMargins left="0.7874015748031497" right="0.11811023622047245" top="0.7480314960629921" bottom="0.35433070866141736" header="0.31496062992125984" footer="0.31496062992125984"/>
  <pageSetup horizontalDpi="600" verticalDpi="600" orientation="landscape" paperSize="9" scale="6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*</cp:lastModifiedBy>
  <cp:lastPrinted>2018-11-13T10:15:48Z</cp:lastPrinted>
  <dcterms:created xsi:type="dcterms:W3CDTF">2013-07-29T05:24:43Z</dcterms:created>
  <dcterms:modified xsi:type="dcterms:W3CDTF">2018-12-11T10:04:37Z</dcterms:modified>
  <cp:category/>
  <cp:version/>
  <cp:contentType/>
  <cp:contentStatus/>
</cp:coreProperties>
</file>