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3040" windowHeight="9405"/>
  </bookViews>
  <sheets>
    <sheet name="Page1" sheetId="1" r:id="rId1"/>
  </sheets>
  <definedNames>
    <definedName name="_xlnm.Print_Area" localSheetId="0">Page1!$A$1:$H$230</definedName>
  </definedNames>
  <calcPr calcId="125725"/>
</workbook>
</file>

<file path=xl/calcChain.xml><?xml version="1.0" encoding="utf-8"?>
<calcChain xmlns="http://schemas.openxmlformats.org/spreadsheetml/2006/main">
  <c r="M11" i="1"/>
  <c r="M12"/>
  <c r="M13"/>
  <c r="N13" s="1"/>
  <c r="M14"/>
  <c r="M15"/>
  <c r="M16"/>
  <c r="M17"/>
  <c r="N17" s="1"/>
  <c r="M18"/>
  <c r="M19"/>
  <c r="M20"/>
  <c r="M21"/>
  <c r="N21" s="1"/>
  <c r="M22"/>
  <c r="M23"/>
  <c r="M24"/>
  <c r="N24" s="1"/>
  <c r="M25"/>
  <c r="M26"/>
  <c r="M27"/>
  <c r="M28"/>
  <c r="N28" s="1"/>
  <c r="M29"/>
  <c r="M30"/>
  <c r="M31"/>
  <c r="M32"/>
  <c r="N32" s="1"/>
  <c r="M33"/>
  <c r="M34"/>
  <c r="M35"/>
  <c r="M36"/>
  <c r="N36" s="1"/>
  <c r="M37"/>
  <c r="M38"/>
  <c r="M39"/>
  <c r="M40"/>
  <c r="M41"/>
  <c r="N41" s="1"/>
  <c r="M42"/>
  <c r="M43"/>
  <c r="M44"/>
  <c r="M45"/>
  <c r="N45" s="1"/>
  <c r="M46"/>
  <c r="M47"/>
  <c r="M48"/>
  <c r="M49"/>
  <c r="N49" s="1"/>
  <c r="M50"/>
  <c r="M51"/>
  <c r="M52"/>
  <c r="M53"/>
  <c r="N53" s="1"/>
  <c r="M54"/>
  <c r="M55"/>
  <c r="M56"/>
  <c r="M57"/>
  <c r="N57" s="1"/>
  <c r="M58"/>
  <c r="M59"/>
  <c r="M60"/>
  <c r="N60" s="1"/>
  <c r="M61"/>
  <c r="M62"/>
  <c r="M63"/>
  <c r="M64"/>
  <c r="N64" s="1"/>
  <c r="M65"/>
  <c r="M66"/>
  <c r="M67"/>
  <c r="M68"/>
  <c r="N68" s="1"/>
  <c r="M69"/>
  <c r="M70"/>
  <c r="M71"/>
  <c r="M72"/>
  <c r="M73"/>
  <c r="M75"/>
  <c r="N75" s="1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N96" s="1"/>
  <c r="M97"/>
  <c r="M98"/>
  <c r="M99"/>
  <c r="M100"/>
  <c r="M101"/>
  <c r="M102"/>
  <c r="M103"/>
  <c r="M104"/>
  <c r="M105"/>
  <c r="M106"/>
  <c r="M107"/>
  <c r="M108"/>
  <c r="M109"/>
  <c r="M110"/>
  <c r="M111"/>
  <c r="M112"/>
  <c r="N112" s="1"/>
  <c r="M113"/>
  <c r="M114"/>
  <c r="M115"/>
  <c r="M116"/>
  <c r="M117"/>
  <c r="M118"/>
  <c r="M119"/>
  <c r="M120"/>
  <c r="N120" s="1"/>
  <c r="M121"/>
  <c r="M122"/>
  <c r="M123"/>
  <c r="M124"/>
  <c r="M128"/>
  <c r="M129"/>
  <c r="M130"/>
  <c r="M131"/>
  <c r="M132"/>
  <c r="M133"/>
  <c r="M134"/>
  <c r="M135"/>
  <c r="M136"/>
  <c r="M137"/>
  <c r="M138"/>
  <c r="M139"/>
  <c r="O36" l="1"/>
  <c r="O49"/>
  <c r="O64"/>
  <c r="N118"/>
  <c r="O118"/>
  <c r="N114"/>
  <c r="O114"/>
  <c r="O106"/>
  <c r="N106"/>
  <c r="N98"/>
  <c r="O98"/>
  <c r="O90"/>
  <c r="N90"/>
  <c r="O82"/>
  <c r="N82"/>
  <c r="N78"/>
  <c r="O78"/>
  <c r="N77"/>
  <c r="O77"/>
  <c r="N73"/>
  <c r="O73"/>
  <c r="N66"/>
  <c r="O66"/>
  <c r="N51"/>
  <c r="O51"/>
  <c r="N43"/>
  <c r="O43"/>
  <c r="N38"/>
  <c r="O38"/>
  <c r="N34"/>
  <c r="O34"/>
  <c r="N26"/>
  <c r="O26"/>
  <c r="N23"/>
  <c r="O23"/>
  <c r="N15"/>
  <c r="O15"/>
  <c r="O112"/>
  <c r="O75"/>
  <c r="N138"/>
  <c r="O138"/>
  <c r="N136"/>
  <c r="O136"/>
  <c r="N132"/>
  <c r="O132"/>
  <c r="N128"/>
  <c r="O128"/>
  <c r="N124"/>
  <c r="O124"/>
  <c r="N119"/>
  <c r="O119"/>
  <c r="N116"/>
  <c r="O116"/>
  <c r="N108"/>
  <c r="O108"/>
  <c r="N104"/>
  <c r="O104"/>
  <c r="N100"/>
  <c r="O100"/>
  <c r="N92"/>
  <c r="O92"/>
  <c r="N88"/>
  <c r="O88"/>
  <c r="N84"/>
  <c r="O84"/>
  <c r="N80"/>
  <c r="O80"/>
  <c r="O96"/>
  <c r="O120"/>
  <c r="O134"/>
  <c r="N134"/>
  <c r="N130"/>
  <c r="O130"/>
  <c r="N122"/>
  <c r="O122"/>
  <c r="N110"/>
  <c r="O110"/>
  <c r="N102"/>
  <c r="O102"/>
  <c r="N94"/>
  <c r="O94"/>
  <c r="N86"/>
  <c r="O86"/>
  <c r="N70"/>
  <c r="O70"/>
  <c r="N62"/>
  <c r="O62"/>
  <c r="O55"/>
  <c r="N55"/>
  <c r="N47"/>
  <c r="O47"/>
  <c r="N30"/>
  <c r="O30"/>
  <c r="N19"/>
  <c r="O19"/>
  <c r="N11"/>
  <c r="O11"/>
  <c r="N139"/>
  <c r="O139"/>
  <c r="N135"/>
  <c r="O135"/>
  <c r="N131"/>
  <c r="O131"/>
  <c r="N123"/>
  <c r="O123"/>
  <c r="N115"/>
  <c r="O115"/>
  <c r="N111"/>
  <c r="O111"/>
  <c r="N107"/>
  <c r="O107"/>
  <c r="N103"/>
  <c r="O103"/>
  <c r="N99"/>
  <c r="O99"/>
  <c r="N95"/>
  <c r="O95"/>
  <c r="N91"/>
  <c r="O91"/>
  <c r="N87"/>
  <c r="O87"/>
  <c r="N83"/>
  <c r="O83"/>
  <c r="N79"/>
  <c r="O79"/>
  <c r="N67"/>
  <c r="O67"/>
  <c r="N63"/>
  <c r="O63"/>
  <c r="N59"/>
  <c r="O59"/>
  <c r="N56"/>
  <c r="O56"/>
  <c r="N52"/>
  <c r="O52"/>
  <c r="N48"/>
  <c r="O48"/>
  <c r="N44"/>
  <c r="O44"/>
  <c r="N39"/>
  <c r="O39"/>
  <c r="N35"/>
  <c r="O35"/>
  <c r="N31"/>
  <c r="O31"/>
  <c r="N27"/>
  <c r="O27"/>
  <c r="N20"/>
  <c r="O20"/>
  <c r="N16"/>
  <c r="O16"/>
  <c r="N12"/>
  <c r="O12"/>
  <c r="O68"/>
  <c r="O53"/>
  <c r="O24"/>
  <c r="O13"/>
  <c r="N137"/>
  <c r="O137"/>
  <c r="N133"/>
  <c r="O133"/>
  <c r="N129"/>
  <c r="O129"/>
  <c r="N121"/>
  <c r="O121"/>
  <c r="N117"/>
  <c r="O117"/>
  <c r="N113"/>
  <c r="O113"/>
  <c r="N109"/>
  <c r="O109"/>
  <c r="N105"/>
  <c r="O105"/>
  <c r="N101"/>
  <c r="O101"/>
  <c r="N97"/>
  <c r="O97"/>
  <c r="N93"/>
  <c r="O93"/>
  <c r="N89"/>
  <c r="O89"/>
  <c r="N85"/>
  <c r="O85"/>
  <c r="N81"/>
  <c r="O81"/>
  <c r="N76"/>
  <c r="O76"/>
  <c r="N72"/>
  <c r="O72"/>
  <c r="N69"/>
  <c r="O69"/>
  <c r="N65"/>
  <c r="O65"/>
  <c r="N61"/>
  <c r="O61"/>
  <c r="N58"/>
  <c r="O58"/>
  <c r="N54"/>
  <c r="O54"/>
  <c r="N50"/>
  <c r="O50"/>
  <c r="N46"/>
  <c r="O46"/>
  <c r="N42"/>
  <c r="O42"/>
  <c r="N40"/>
  <c r="O40"/>
  <c r="N37"/>
  <c r="O37"/>
  <c r="N33"/>
  <c r="O33"/>
  <c r="N29"/>
  <c r="O29"/>
  <c r="N25"/>
  <c r="O25"/>
  <c r="N22"/>
  <c r="O22"/>
  <c r="N18"/>
  <c r="O18"/>
  <c r="N14"/>
  <c r="O14"/>
  <c r="O60"/>
  <c r="O45"/>
  <c r="O32"/>
  <c r="O21"/>
  <c r="O57"/>
  <c r="O41"/>
  <c r="O28"/>
  <c r="O17"/>
  <c r="L11" l="1"/>
  <c r="L12" s="1"/>
  <c r="L13" s="1"/>
  <c r="L14" s="1"/>
  <c r="L15" s="1"/>
  <c r="L16" s="1"/>
  <c r="L17" s="1"/>
  <c r="L18" s="1"/>
  <c r="L19" s="1"/>
  <c r="L20" s="1"/>
  <c r="L21" s="1"/>
  <c r="L22" s="1"/>
  <c r="L23" s="1"/>
  <c r="L24" s="1"/>
  <c r="L25" s="1"/>
  <c r="L26" s="1"/>
  <c r="L27" s="1"/>
  <c r="L28" s="1"/>
  <c r="L29" s="1"/>
  <c r="L30" s="1"/>
  <c r="L31" s="1"/>
  <c r="L32" s="1"/>
  <c r="L33" s="1"/>
  <c r="L34" s="1"/>
  <c r="L35" s="1"/>
  <c r="L36" s="1"/>
  <c r="L37" s="1"/>
  <c r="L38" s="1"/>
  <c r="L39" s="1"/>
  <c r="L40" s="1"/>
  <c r="L41" s="1"/>
  <c r="L42" s="1"/>
  <c r="L43" s="1"/>
  <c r="L44" s="1"/>
  <c r="L45" s="1"/>
  <c r="L46" s="1"/>
  <c r="L47" s="1"/>
  <c r="L48" s="1"/>
  <c r="L49" s="1"/>
  <c r="L50" s="1"/>
  <c r="L51" s="1"/>
  <c r="L52" s="1"/>
  <c r="L53" s="1"/>
  <c r="L54" s="1"/>
  <c r="L55" s="1"/>
  <c r="L56" s="1"/>
  <c r="L57" s="1"/>
  <c r="L58" s="1"/>
  <c r="L59" s="1"/>
  <c r="L60" s="1"/>
  <c r="L61" s="1"/>
  <c r="L62" s="1"/>
  <c r="L63" s="1"/>
  <c r="L64" s="1"/>
  <c r="L65" s="1"/>
  <c r="L66" s="1"/>
  <c r="L67" s="1"/>
  <c r="L68" s="1"/>
  <c r="L69" s="1"/>
  <c r="L70" s="1"/>
  <c r="L71" s="1"/>
  <c r="L72" s="1"/>
  <c r="L73" s="1"/>
  <c r="L138"/>
  <c r="L139" s="1"/>
  <c r="J11" l="1"/>
  <c r="J12" s="1"/>
  <c r="J13" s="1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  <c r="J45" s="1"/>
  <c r="J46" s="1"/>
  <c r="J47" s="1"/>
  <c r="J48" s="1"/>
  <c r="J49" s="1"/>
  <c r="J50" s="1"/>
  <c r="J51" s="1"/>
  <c r="J52" s="1"/>
  <c r="J53" s="1"/>
  <c r="J54" s="1"/>
  <c r="J55" s="1"/>
  <c r="J56" s="1"/>
  <c r="J57" s="1"/>
  <c r="J58" s="1"/>
  <c r="J59" s="1"/>
  <c r="J60" s="1"/>
  <c r="J61" s="1"/>
  <c r="J62" s="1"/>
  <c r="J63" s="1"/>
  <c r="J64" s="1"/>
  <c r="J65" s="1"/>
  <c r="J66" s="1"/>
  <c r="J67" s="1"/>
  <c r="J68" s="1"/>
  <c r="J69" s="1"/>
  <c r="J70" s="1"/>
  <c r="J71" s="1"/>
  <c r="J72" s="1"/>
  <c r="J73" s="1"/>
  <c r="J138"/>
  <c r="J139" s="1"/>
  <c r="L75" l="1"/>
  <c r="L76" s="1"/>
  <c r="L77" s="1"/>
  <c r="L78" s="1"/>
  <c r="L79" s="1"/>
  <c r="L80" s="1"/>
  <c r="L81" s="1"/>
  <c r="L82" s="1"/>
  <c r="L83" s="1"/>
  <c r="L84" s="1"/>
  <c r="L85" s="1"/>
  <c r="L86" s="1"/>
  <c r="L87" s="1"/>
  <c r="L88" s="1"/>
  <c r="L89" s="1"/>
  <c r="L90" s="1"/>
  <c r="L91" s="1"/>
  <c r="L92" s="1"/>
  <c r="L93" s="1"/>
  <c r="L94" s="1"/>
  <c r="L95" s="1"/>
  <c r="L96" s="1"/>
  <c r="L97" s="1"/>
  <c r="L98" s="1"/>
  <c r="L99" s="1"/>
  <c r="L100" s="1"/>
  <c r="L101" s="1"/>
  <c r="L102" s="1"/>
  <c r="L103" s="1"/>
  <c r="L104" s="1"/>
  <c r="L105" s="1"/>
  <c r="L106" s="1"/>
  <c r="L107" s="1"/>
  <c r="L108" s="1"/>
  <c r="L109" s="1"/>
  <c r="L110" s="1"/>
  <c r="L111" s="1"/>
  <c r="L112" s="1"/>
  <c r="L113" s="1"/>
  <c r="L114" s="1"/>
  <c r="L115" s="1"/>
  <c r="L116" s="1"/>
  <c r="L117" s="1"/>
  <c r="L118" s="1"/>
  <c r="L119" s="1"/>
  <c r="L120" s="1"/>
  <c r="L121" s="1"/>
  <c r="L122" s="1"/>
  <c r="L123" s="1"/>
  <c r="L124" s="1"/>
  <c r="L128" s="1"/>
  <c r="L129" s="1"/>
  <c r="L130" s="1"/>
  <c r="L131" s="1"/>
  <c r="L132" s="1"/>
  <c r="L133" s="1"/>
  <c r="L134" s="1"/>
  <c r="L135" s="1"/>
  <c r="L136" s="1"/>
  <c r="L137" s="1"/>
  <c r="J75" l="1"/>
  <c r="J76" s="1"/>
  <c r="J77" s="1"/>
  <c r="J78" s="1"/>
  <c r="J79" s="1"/>
  <c r="J80" s="1"/>
  <c r="J81" s="1"/>
  <c r="J82" s="1"/>
  <c r="J83" s="1"/>
  <c r="J84" s="1"/>
  <c r="J85" s="1"/>
  <c r="J86" s="1"/>
  <c r="J87" s="1"/>
  <c r="J88" s="1"/>
  <c r="J89" s="1"/>
  <c r="J90" s="1"/>
  <c r="J91" s="1"/>
  <c r="J92" s="1"/>
  <c r="J93" s="1"/>
  <c r="J94" s="1"/>
  <c r="J95" s="1"/>
  <c r="J96" s="1"/>
  <c r="J97" s="1"/>
  <c r="J98" s="1"/>
  <c r="J99" s="1"/>
  <c r="J100" s="1"/>
  <c r="J101" s="1"/>
  <c r="J102" s="1"/>
  <c r="J103" s="1"/>
  <c r="J104" s="1"/>
  <c r="J105" s="1"/>
  <c r="J106" s="1"/>
  <c r="J107" s="1"/>
  <c r="J108" s="1"/>
  <c r="J109" s="1"/>
  <c r="J110" s="1"/>
  <c r="J111" s="1"/>
  <c r="J112" s="1"/>
  <c r="J113" s="1"/>
  <c r="J114" s="1"/>
  <c r="J115" s="1"/>
  <c r="J116" s="1"/>
  <c r="J117" s="1"/>
  <c r="J118" s="1"/>
  <c r="J119" s="1"/>
  <c r="J120" s="1"/>
  <c r="J121" s="1"/>
  <c r="J122" s="1"/>
  <c r="J123" s="1"/>
  <c r="J124" s="1"/>
  <c r="J128" s="1"/>
  <c r="J129" s="1"/>
  <c r="J130" s="1"/>
  <c r="J131" s="1"/>
  <c r="J132" s="1"/>
  <c r="J133" s="1"/>
  <c r="J134" s="1"/>
  <c r="J135" s="1"/>
  <c r="J136" s="1"/>
  <c r="J137" s="1"/>
  <c r="K11" l="1"/>
  <c r="K12" s="1"/>
  <c r="K13" s="1"/>
  <c r="K14" s="1"/>
  <c r="K15" s="1"/>
  <c r="K16" s="1"/>
  <c r="K17" s="1"/>
  <c r="K18" s="1"/>
  <c r="K19" l="1"/>
  <c r="K20" s="1"/>
  <c r="K21" s="1"/>
  <c r="K22" s="1"/>
  <c r="K23" s="1"/>
  <c r="K24" s="1"/>
  <c r="K25" s="1"/>
  <c r="K26" s="1"/>
  <c r="K27" s="1"/>
  <c r="K28" s="1"/>
  <c r="K29" s="1"/>
  <c r="K30" s="1"/>
  <c r="K31" s="1"/>
  <c r="K32" s="1"/>
  <c r="K33" s="1"/>
  <c r="K34" s="1"/>
  <c r="K35" s="1"/>
  <c r="K36" l="1"/>
  <c r="K37" l="1"/>
  <c r="K38" l="1"/>
  <c r="K39" l="1"/>
  <c r="K40" l="1"/>
  <c r="K41" s="1"/>
  <c r="K42" s="1"/>
  <c r="K43" s="1"/>
  <c r="K44" s="1"/>
  <c r="K45" s="1"/>
  <c r="K46" s="1"/>
  <c r="K47" s="1"/>
  <c r="K48" s="1"/>
  <c r="K49" s="1"/>
  <c r="K50" s="1"/>
  <c r="K51" s="1"/>
  <c r="K52" s="1"/>
  <c r="K53" s="1"/>
  <c r="K54" s="1"/>
  <c r="K55" l="1"/>
  <c r="K56" s="1"/>
  <c r="K57" s="1"/>
  <c r="K58" s="1"/>
  <c r="K59" s="1"/>
  <c r="K60" s="1"/>
  <c r="K61" s="1"/>
  <c r="K62" s="1"/>
  <c r="K63" s="1"/>
  <c r="K64" s="1"/>
  <c r="K65" s="1"/>
  <c r="K66" s="1"/>
  <c r="K67" s="1"/>
  <c r="K68" s="1"/>
  <c r="K69" l="1"/>
  <c r="K70" s="1"/>
  <c r="K71" s="1"/>
  <c r="O71" l="1"/>
  <c r="N71"/>
  <c r="K72"/>
  <c r="K73" s="1"/>
  <c r="K75" l="1"/>
  <c r="K76" s="1"/>
  <c r="K77" l="1"/>
  <c r="K78" l="1"/>
  <c r="K79" l="1"/>
  <c r="K80" l="1"/>
  <c r="K81" l="1"/>
  <c r="K82" l="1"/>
  <c r="K83" l="1"/>
  <c r="K84" s="1"/>
  <c r="K85" s="1"/>
  <c r="K86" s="1"/>
  <c r="K87" s="1"/>
  <c r="K88" s="1"/>
  <c r="K89" s="1"/>
  <c r="K90" s="1"/>
  <c r="K91" s="1"/>
  <c r="K92" s="1"/>
  <c r="K93" s="1"/>
  <c r="K94" s="1"/>
  <c r="K95" s="1"/>
  <c r="K96" s="1"/>
  <c r="K97" s="1"/>
  <c r="K98" s="1"/>
  <c r="K99" s="1"/>
  <c r="K100" s="1"/>
  <c r="K101" s="1"/>
  <c r="K102" s="1"/>
  <c r="K103" s="1"/>
  <c r="K104" s="1"/>
  <c r="K105" s="1"/>
  <c r="K106" s="1"/>
  <c r="K107" s="1"/>
  <c r="K108" s="1"/>
  <c r="K109" s="1"/>
  <c r="K110" s="1"/>
  <c r="K111" s="1"/>
  <c r="K112" s="1"/>
  <c r="K113" s="1"/>
  <c r="K114" s="1"/>
  <c r="K115" l="1"/>
  <c r="K116" l="1"/>
  <c r="K117" l="1"/>
  <c r="K118" s="1"/>
  <c r="K119" l="1"/>
  <c r="K120" s="1"/>
  <c r="K121" l="1"/>
  <c r="K122" l="1"/>
  <c r="K123" s="1"/>
  <c r="K124" s="1"/>
  <c r="K128" l="1"/>
  <c r="K129" s="1"/>
  <c r="K130" l="1"/>
  <c r="K131" s="1"/>
  <c r="K132" s="1"/>
  <c r="K133" s="1"/>
  <c r="K134" l="1"/>
  <c r="K135" l="1"/>
  <c r="K136" s="1"/>
  <c r="K137" s="1"/>
  <c r="K138" l="1"/>
  <c r="K139" l="1"/>
  <c r="I75" l="1"/>
  <c r="I76"/>
  <c r="I77"/>
  <c r="I78"/>
  <c r="I79" s="1"/>
  <c r="I80"/>
  <c r="I81"/>
  <c r="I82"/>
  <c r="I83"/>
  <c r="I84"/>
  <c r="I85" s="1"/>
  <c r="I86"/>
  <c r="I87" s="1"/>
  <c r="I88" s="1"/>
  <c r="I89" s="1"/>
  <c r="I90" s="1"/>
  <c r="I91"/>
  <c r="I92" s="1"/>
  <c r="I93" s="1"/>
  <c r="I94" s="1"/>
  <c r="I95" s="1"/>
  <c r="I96"/>
  <c r="I97" s="1"/>
  <c r="I98" s="1"/>
  <c r="I99" s="1"/>
  <c r="I100" s="1"/>
  <c r="I101"/>
  <c r="I102" s="1"/>
  <c r="I103" s="1"/>
  <c r="I104" s="1"/>
  <c r="I105" s="1"/>
  <c r="I106"/>
  <c r="I107" s="1"/>
  <c r="I108" s="1"/>
  <c r="I109" s="1"/>
  <c r="I110" s="1"/>
  <c r="I111"/>
  <c r="I112" s="1"/>
  <c r="I113" s="1"/>
  <c r="I114" s="1"/>
  <c r="I115" s="1"/>
  <c r="I116"/>
  <c r="I117"/>
  <c r="I118"/>
  <c r="I119"/>
  <c r="I120"/>
  <c r="I121" s="1"/>
  <c r="I122"/>
  <c r="I123"/>
  <c r="I124"/>
  <c r="I128"/>
  <c r="I129" s="1"/>
  <c r="I130" s="1"/>
  <c r="I131"/>
  <c r="I132"/>
  <c r="I133" s="1"/>
  <c r="I134"/>
  <c r="I135"/>
  <c r="I136"/>
  <c r="I137"/>
  <c r="I138"/>
  <c r="I139"/>
  <c r="I11"/>
  <c r="I12" s="1"/>
  <c r="I13" s="1"/>
  <c r="I14" s="1"/>
  <c r="I15" s="1"/>
  <c r="I16"/>
  <c r="I17" s="1"/>
  <c r="I18" s="1"/>
  <c r="I19" s="1"/>
  <c r="I20"/>
  <c r="I21"/>
  <c r="I22" s="1"/>
  <c r="I23" s="1"/>
  <c r="I24"/>
  <c r="I25" s="1"/>
  <c r="I26"/>
  <c r="I27" s="1"/>
  <c r="I28" s="1"/>
  <c r="I29" s="1"/>
  <c r="I30" s="1"/>
  <c r="I31"/>
  <c r="I32" s="1"/>
  <c r="I33" s="1"/>
  <c r="I34" s="1"/>
  <c r="I35" s="1"/>
  <c r="I36" s="1"/>
  <c r="I37"/>
  <c r="I38"/>
  <c r="I39"/>
  <c r="I40"/>
  <c r="I41"/>
  <c r="I42" s="1"/>
  <c r="I43" s="1"/>
  <c r="I44"/>
  <c r="I45" s="1"/>
  <c r="I46" s="1"/>
  <c r="I47" s="1"/>
  <c r="I48" s="1"/>
  <c r="I49"/>
  <c r="I50" s="1"/>
  <c r="I51" s="1"/>
  <c r="I52" s="1"/>
  <c r="I53" s="1"/>
  <c r="I54"/>
  <c r="I55" s="1"/>
  <c r="I56"/>
  <c r="I57"/>
  <c r="I58" s="1"/>
  <c r="I59" s="1"/>
  <c r="I60" s="1"/>
  <c r="I61"/>
  <c r="I62" s="1"/>
  <c r="I63"/>
  <c r="I64" s="1"/>
  <c r="I65" s="1"/>
  <c r="I66" s="1"/>
  <c r="I67" s="1"/>
  <c r="I68"/>
  <c r="I69" s="1"/>
  <c r="I70"/>
  <c r="I71" s="1"/>
  <c r="I72" s="1"/>
  <c r="I73"/>
</calcChain>
</file>

<file path=xl/sharedStrings.xml><?xml version="1.0" encoding="utf-8"?>
<sst xmlns="http://schemas.openxmlformats.org/spreadsheetml/2006/main" count="296" uniqueCount="118">
  <si>
    <t>№
п/п</t>
  </si>
  <si>
    <t>Адрес многоквартирного дома</t>
  </si>
  <si>
    <t>Год</t>
  </si>
  <si>
    <t>Стоимость капитального ремонта</t>
  </si>
  <si>
    <t>Плановая дата завершения работ</t>
  </si>
  <si>
    <t>ввода в эксплуатацию</t>
  </si>
  <si>
    <t>всего</t>
  </si>
  <si>
    <t>за счет средств собственников помещений в многоквартирном доме</t>
  </si>
  <si>
    <t>руб.</t>
  </si>
  <si>
    <t>1</t>
  </si>
  <si>
    <t>Ремонт внутридомовых инженерных систем водоотведения</t>
  </si>
  <si>
    <t>Ремонт внутридомовых инженерных систем горячего водоснабжения</t>
  </si>
  <si>
    <t>Ремонт внутридомовых инженерных систем холодного водоснабжения</t>
  </si>
  <si>
    <t>Ремонт фасада</t>
  </si>
  <si>
    <t>2</t>
  </si>
  <si>
    <t>Ремонт крыши</t>
  </si>
  <si>
    <t>3</t>
  </si>
  <si>
    <t>4</t>
  </si>
  <si>
    <t>Ремонт внутридомовых инженерных систем теплоснабжения</t>
  </si>
  <si>
    <t>Ремонт или замена лифтового оборудования</t>
  </si>
  <si>
    <t>Обследование конструктивных элементов и (или) внутридомовых инженерных систем</t>
  </si>
  <si>
    <t>Вид работ (услуг) по капитальному ремонту многоквартирного дома</t>
  </si>
  <si>
    <t xml:space="preserve"> ул. Железнодорожная, д. 15А</t>
  </si>
  <si>
    <t>ул. Железнодорожная, д. 19А</t>
  </si>
  <si>
    <t>ул. Железнодорожная, д. 21</t>
  </si>
  <si>
    <t>ул. Железнодорожная, д. 23Б</t>
  </si>
  <si>
    <t>ул. Железнодорожная, д. 23В</t>
  </si>
  <si>
    <t>ул. Железнодорожная, д. 25</t>
  </si>
  <si>
    <t>ул. Георгия Седова, д. 17</t>
  </si>
  <si>
    <t>ул. Железнодорожная, д. 15</t>
  </si>
  <si>
    <t>ул. Железнодорожная, д. 19</t>
  </si>
  <si>
    <t>ул. Комсомольская, д. 51</t>
  </si>
  <si>
    <t>ул. Ломоносова, д. 112</t>
  </si>
  <si>
    <t>ул. Ломоносова, д. 44</t>
  </si>
  <si>
    <t>ул. Ломоносова, д. 50А</t>
  </si>
  <si>
    <t>ул. Ломоносова, д. 52А</t>
  </si>
  <si>
    <t>ул. Первомайская, д. 67</t>
  </si>
  <si>
    <t>ул. Торцева, д. 38А</t>
  </si>
  <si>
    <t>ул. Торцева, д. 51</t>
  </si>
  <si>
    <t>ул. Торцева, д. 53</t>
  </si>
  <si>
    <t>ул. Торцева, д. 57/1</t>
  </si>
  <si>
    <t>ул. Юбилейная, д. 29</t>
  </si>
  <si>
    <t>ул. Железнодорожная, д. 35</t>
  </si>
  <si>
    <t>ул. Ломоносова, д. 104</t>
  </si>
  <si>
    <t>ул. Ломоносова, д. 14</t>
  </si>
  <si>
    <t>ул. Пионерская, д. 31</t>
  </si>
  <si>
    <t>ул. Профсоюзная, д. 11</t>
  </si>
  <si>
    <t>ул. Торцева, д. 8/13</t>
  </si>
  <si>
    <t xml:space="preserve">                      Работы капитального ремонта краткосрочного плана 2019 года (основной и резервный перечни)</t>
  </si>
  <si>
    <t>за счет иных источников финансирования</t>
  </si>
  <si>
    <t>основной перечень</t>
  </si>
  <si>
    <t>резервный перечень</t>
  </si>
  <si>
    <t>ул. Первомайская, д. 65</t>
  </si>
  <si>
    <t>Ремонт внутридомовых систем холодного водоснабжения (стояки)</t>
  </si>
  <si>
    <t>пр-кт Труда, д. 8</t>
  </si>
  <si>
    <t>пр-кт Труда, д. 35</t>
  </si>
  <si>
    <t>пр-кт Ленина, д. 4</t>
  </si>
  <si>
    <t>пр-кт Ленина, д. 13/47</t>
  </si>
  <si>
    <t>пр-кт Морской, д. 13А</t>
  </si>
  <si>
    <t>пр-кт Ленина, д. 4А</t>
  </si>
  <si>
    <t>пр-кт Беломорский, д. 59</t>
  </si>
  <si>
    <t>пр-кт Беломорский, д. 20</t>
  </si>
  <si>
    <t>б-р Приморский, д. 30/34</t>
  </si>
  <si>
    <t>б-р Приморский, д. 38</t>
  </si>
  <si>
    <t>б-р Строителей, д. 19</t>
  </si>
  <si>
    <t>б-р Строителей, д. 27</t>
  </si>
  <si>
    <t>б-р Строителей, д. 35</t>
  </si>
  <si>
    <t>пр-кт Беломорский, д. 48/15</t>
  </si>
  <si>
    <t>пр-кт Морской, д. 15А</t>
  </si>
  <si>
    <t>пр-кт Морской, д. 83</t>
  </si>
  <si>
    <t>пр-кт Морской, д. 85</t>
  </si>
  <si>
    <t>пр-кт Морской, д. 87</t>
  </si>
  <si>
    <t>пр-кт Морской, д. 91/100</t>
  </si>
  <si>
    <t>пр-кт Победы, д. 44А</t>
  </si>
  <si>
    <t>пр-кт Победы, д. 45</t>
  </si>
  <si>
    <t>пр-кт Победы, д. 48</t>
  </si>
  <si>
    <t>пр-кт Победы, д. 50</t>
  </si>
  <si>
    <t>пр-кт Победы, д. 51</t>
  </si>
  <si>
    <t>пр-кт Победы, д. 55</t>
  </si>
  <si>
    <t>пр-кт Победы, д. 56</t>
  </si>
  <si>
    <t>пр-кт Победы, д. 66</t>
  </si>
  <si>
    <t>пр-кт Победы, д. 74</t>
  </si>
  <si>
    <t>пр-кт Победы, д. 96</t>
  </si>
  <si>
    <t>пр-кт Труда, д. 49</t>
  </si>
  <si>
    <t>пр-кт Труда, д. 51</t>
  </si>
  <si>
    <t>пр-кт Труда, д. 57</t>
  </si>
  <si>
    <t>пр-кт Труда, д. 58</t>
  </si>
  <si>
    <t>пр-кт Труда, д. 60</t>
  </si>
  <si>
    <t>пр-кт Труда, д. 62</t>
  </si>
  <si>
    <t>пр-кт Труда, д. 68</t>
  </si>
  <si>
    <t>ул. Героев Североморцев, д. 7</t>
  </si>
  <si>
    <t>ул. Кирилкина, д. 6/1</t>
  </si>
  <si>
    <t>ул. Комсомольская, д. 41</t>
  </si>
  <si>
    <t>ул. Лебедева, д. 1</t>
  </si>
  <si>
    <t>ул. Лебедева, д. 1А</t>
  </si>
  <si>
    <t>ул. Лебедева, д. 7А</t>
  </si>
  <si>
    <t>ул. Лебедева, д. 7Б</t>
  </si>
  <si>
    <t>ул. Лебедева, д. 13</t>
  </si>
  <si>
    <t>ул. Лебедева, д. 15</t>
  </si>
  <si>
    <t>ул. Ломоносова, д. 99</t>
  </si>
  <si>
    <t>ул. Ломоносова, д. 101</t>
  </si>
  <si>
    <t>ул. Ломоносова, д. 103</t>
  </si>
  <si>
    <t>ул. Ломоносова, д. 111</t>
  </si>
  <si>
    <t>ул. Ломоносова, д. 113</t>
  </si>
  <si>
    <t>ул. Малая Кудьма, д. 13</t>
  </si>
  <si>
    <t>ул. Малая Кудьма, д. 17</t>
  </si>
  <si>
    <t>ул. Октябрьская, д. 33</t>
  </si>
  <si>
    <t>ул. Первомайская, д. 16</t>
  </si>
  <si>
    <t>ул. Пионерская, д. 6</t>
  </si>
  <si>
    <t>ул. Юбилейная, д. 9</t>
  </si>
  <si>
    <t>ул. Юбилейная, д. 19</t>
  </si>
  <si>
    <t>ул. Юбилейная, д. 19А</t>
  </si>
  <si>
    <t>ул. Юбилейная, д. 21</t>
  </si>
  <si>
    <t>ул. Юбилейная, д. 33</t>
  </si>
  <si>
    <t>ул. Юбилейная, д. 39</t>
  </si>
  <si>
    <t>Ремонт, замена, модернизация лифтов, ремонт лифтовых шахт, машинных и блочных помещений</t>
  </si>
  <si>
    <r>
      <t xml:space="preserve">Приложение № 1                                                                    к постановлению Администрации Северодвинска                                                                      от 21.06.2018 № 256-па                                                                                                                                                                                                   (в редакции от </t>
    </r>
    <r>
      <rPr>
        <u/>
        <sz val="12"/>
        <rFont val="Times New Roman"/>
        <family val="1"/>
        <charset val="204"/>
      </rPr>
      <t xml:space="preserve">                                              )</t>
    </r>
  </si>
  <si>
    <t>31.12.2019 (1-4 п) 01.06.2020 (5-8 п)</t>
  </si>
</sst>
</file>

<file path=xl/styles.xml><?xml version="1.0" encoding="utf-8"?>
<styleSheet xmlns="http://schemas.openxmlformats.org/spreadsheetml/2006/main">
  <numFmts count="4">
    <numFmt numFmtId="164" formatCode="#,##0;\-#,##0"/>
    <numFmt numFmtId="165" formatCode="#,##0.00;\-#,##0.00"/>
    <numFmt numFmtId="166" formatCode="dd\.mm\.yyyy;@"/>
    <numFmt numFmtId="167" formatCode="#,##0.00\ _₽"/>
  </numFmts>
  <fonts count="13">
    <font>
      <sz val="8"/>
      <color rgb="FF000000"/>
      <name val="Tahoma"/>
    </font>
    <font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ahoma"/>
      <family val="2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ahoma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Tahoma"/>
      <family val="2"/>
      <charset val="204"/>
    </font>
    <font>
      <b/>
      <sz val="10"/>
      <color rgb="FF000000"/>
      <name val="Times New Roman"/>
      <family val="1"/>
      <charset val="204"/>
    </font>
    <font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78"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2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4" fillId="3" borderId="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top" wrapText="1"/>
    </xf>
    <xf numFmtId="0" fontId="4" fillId="3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1" fillId="3" borderId="0" xfId="0" applyFont="1" applyFill="1" applyBorder="1" applyAlignment="1">
      <alignment horizontal="left" vertical="center" wrapText="1"/>
    </xf>
    <xf numFmtId="167" fontId="11" fillId="3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0" fontId="8" fillId="3" borderId="0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166" fontId="4" fillId="0" borderId="4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vertical="center" wrapText="1"/>
    </xf>
    <xf numFmtId="166" fontId="1" fillId="0" borderId="4" xfId="0" applyNumberFormat="1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4" fillId="0" borderId="8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center" vertical="center" wrapText="1"/>
    </xf>
    <xf numFmtId="166" fontId="4" fillId="0" borderId="8" xfId="0" applyNumberFormat="1" applyFont="1" applyFill="1" applyBorder="1" applyAlignment="1">
      <alignment horizontal="center" vertical="center" wrapText="1"/>
    </xf>
    <xf numFmtId="166" fontId="4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4"/>
  <sheetViews>
    <sheetView tabSelected="1" view="pageBreakPreview" topLeftCell="A124" zoomScale="140" zoomScaleNormal="70" zoomScaleSheetLayoutView="140" workbookViewId="0">
      <selection activeCell="B211" sqref="B211"/>
    </sheetView>
  </sheetViews>
  <sheetFormatPr defaultColWidth="9.1640625" defaultRowHeight="13.9" customHeight="1"/>
  <cols>
    <col min="1" max="1" width="8.5" style="2" customWidth="1"/>
    <col min="2" max="2" width="39.5" style="2" customWidth="1"/>
    <col min="3" max="3" width="14.83203125" style="2" customWidth="1"/>
    <col min="4" max="4" width="18" style="2" customWidth="1"/>
    <col min="5" max="5" width="19.83203125" style="2" customWidth="1"/>
    <col min="6" max="6" width="17.33203125" style="2" customWidth="1"/>
    <col min="7" max="7" width="41.5" style="2" customWidth="1"/>
    <col min="8" max="8" width="16.83203125" style="2" customWidth="1"/>
    <col min="9" max="9" width="25.83203125" style="1" hidden="1" customWidth="1"/>
    <col min="10" max="10" width="44.5" style="1" hidden="1" customWidth="1"/>
    <col min="11" max="12" width="27.5" style="1" hidden="1" customWidth="1"/>
    <col min="13" max="13" width="9.1640625" style="1" hidden="1" customWidth="1"/>
    <col min="14" max="14" width="65.33203125" style="1" hidden="1" customWidth="1"/>
    <col min="15" max="15" width="118.5" style="1" hidden="1" customWidth="1"/>
    <col min="16" max="16" width="11.5" style="1" bestFit="1" customWidth="1"/>
    <col min="17" max="16384" width="9.1640625" style="1"/>
  </cols>
  <sheetData>
    <row r="1" spans="1:15" ht="81" customHeight="1">
      <c r="A1" s="4"/>
      <c r="B1" s="4"/>
      <c r="C1" s="4"/>
      <c r="D1" s="4"/>
      <c r="E1" s="4"/>
      <c r="F1" s="4"/>
      <c r="G1" s="75" t="s">
        <v>116</v>
      </c>
      <c r="H1" s="75"/>
    </row>
    <row r="2" spans="1:15" s="3" customFormat="1" ht="38.25" customHeight="1">
      <c r="A2" s="4"/>
      <c r="B2" s="4"/>
      <c r="C2" s="4"/>
      <c r="D2" s="4"/>
      <c r="E2" s="4"/>
      <c r="F2" s="4"/>
      <c r="G2" s="43"/>
      <c r="H2" s="43"/>
    </row>
    <row r="3" spans="1:15" s="3" customFormat="1" ht="18" customHeight="1">
      <c r="A3" s="76"/>
      <c r="B3" s="76"/>
      <c r="C3" s="76"/>
      <c r="D3" s="76"/>
      <c r="E3" s="76"/>
      <c r="F3" s="76"/>
      <c r="G3" s="76"/>
      <c r="H3" s="4"/>
    </row>
    <row r="4" spans="1:15" s="3" customFormat="1" ht="12.75" customHeight="1">
      <c r="A4" s="75"/>
      <c r="B4" s="75"/>
      <c r="C4" s="75"/>
      <c r="D4" s="75"/>
      <c r="E4" s="75"/>
      <c r="F4" s="75"/>
      <c r="G4" s="75"/>
      <c r="H4" s="4"/>
    </row>
    <row r="5" spans="1:15" s="7" customFormat="1" ht="18" customHeight="1">
      <c r="A5" s="77" t="s">
        <v>48</v>
      </c>
      <c r="B5" s="77"/>
      <c r="C5" s="77"/>
      <c r="D5" s="77"/>
      <c r="E5" s="77"/>
      <c r="F5" s="77"/>
      <c r="G5" s="77"/>
      <c r="H5" s="6"/>
    </row>
    <row r="6" spans="1:15" s="3" customFormat="1" ht="14.25" customHeight="1">
      <c r="A6" s="5"/>
      <c r="B6" s="5"/>
      <c r="C6" s="5"/>
      <c r="D6" s="5"/>
      <c r="E6" s="5"/>
      <c r="F6" s="5"/>
      <c r="G6" s="5"/>
      <c r="H6" s="4"/>
    </row>
    <row r="7" spans="1:15" s="9" customFormat="1" ht="26.25" customHeight="1">
      <c r="A7" s="45" t="s">
        <v>0</v>
      </c>
      <c r="B7" s="45" t="s">
        <v>1</v>
      </c>
      <c r="C7" s="8" t="s">
        <v>2</v>
      </c>
      <c r="D7" s="45" t="s">
        <v>3</v>
      </c>
      <c r="E7" s="45"/>
      <c r="F7" s="45"/>
      <c r="G7" s="45" t="s">
        <v>21</v>
      </c>
      <c r="H7" s="45" t="s">
        <v>4</v>
      </c>
    </row>
    <row r="8" spans="1:15" s="9" customFormat="1" ht="117.75" customHeight="1">
      <c r="A8" s="45"/>
      <c r="B8" s="45"/>
      <c r="C8" s="45" t="s">
        <v>5</v>
      </c>
      <c r="D8" s="8" t="s">
        <v>6</v>
      </c>
      <c r="E8" s="8" t="s">
        <v>7</v>
      </c>
      <c r="F8" s="8" t="s">
        <v>49</v>
      </c>
      <c r="G8" s="45"/>
      <c r="H8" s="45"/>
    </row>
    <row r="9" spans="1:15" s="9" customFormat="1" ht="15.75" customHeight="1">
      <c r="A9" s="45"/>
      <c r="B9" s="45"/>
      <c r="C9" s="45"/>
      <c r="D9" s="8" t="s">
        <v>8</v>
      </c>
      <c r="E9" s="8" t="s">
        <v>8</v>
      </c>
      <c r="F9" s="8" t="s">
        <v>8</v>
      </c>
      <c r="G9" s="45"/>
      <c r="H9" s="45"/>
    </row>
    <row r="10" spans="1:15" s="9" customFormat="1" ht="14.25" customHeight="1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</row>
    <row r="11" spans="1:15" s="7" customFormat="1" ht="20.25" customHeight="1">
      <c r="A11" s="48" t="s">
        <v>50</v>
      </c>
      <c r="B11" s="49"/>
      <c r="C11" s="49"/>
      <c r="D11" s="49"/>
      <c r="E11" s="49"/>
      <c r="F11" s="49"/>
      <c r="G11" s="49"/>
      <c r="H11" s="50"/>
      <c r="I11" s="7" t="str">
        <f>IF(B14=0,#REF!,B14)</f>
        <v>пр-кт Беломорский, д. 59</v>
      </c>
      <c r="J11" s="7" t="str">
        <f>IF(LEN(IFERROR(VALUE(IF(A14=0,#REF!,A14)),IF(A14=0,#REF!,A14)))=6,#REF!,IFERROR(IF(VALUE(IF(A14=0,#REF!,A14))&gt;0,#REF!,5),IF(A14=0,#REF!,A14)))</f>
        <v>2</v>
      </c>
      <c r="K11" s="7" t="e">
        <f>IF(LEN(IFERROR(VALUE(IF(A14=0,#REF!,A14)),IF(A14=0,#REF!,A14)))=11,IFERROR(VALUE(IF(A14=0,#REF!,A14)),IF(A14=0,#REF!,A14)),#REF!)</f>
        <v>#REF!</v>
      </c>
      <c r="L11" s="7" t="e">
        <f>IF(#REF!="","",#REF!)</f>
        <v>#REF!</v>
      </c>
      <c r="M11" s="11" t="str">
        <f t="shared" ref="M11:M20" si="0">IF(A14="Итого:","Итого:","")</f>
        <v/>
      </c>
      <c r="N11" s="11" t="str">
        <f t="shared" ref="N11:N64" si="1">IF(M11="","",CONCATENATE(K11," ",M11," ",J11," ",L11))</f>
        <v/>
      </c>
      <c r="O11" s="7" t="str">
        <f t="shared" ref="O11:O64" si="2">IF(M11="","",CONCATENATE(M11," ",K11,L11))</f>
        <v/>
      </c>
    </row>
    <row r="12" spans="1:15" s="3" customFormat="1" ht="28.5" customHeight="1">
      <c r="A12" s="51" t="s">
        <v>9</v>
      </c>
      <c r="B12" s="52" t="s">
        <v>61</v>
      </c>
      <c r="C12" s="53">
        <v>1963</v>
      </c>
      <c r="D12" s="46">
        <v>5056679.6100000003</v>
      </c>
      <c r="E12" s="46">
        <v>5056679.6100000003</v>
      </c>
      <c r="F12" s="46">
        <v>0</v>
      </c>
      <c r="G12" s="20" t="s">
        <v>18</v>
      </c>
      <c r="H12" s="47">
        <v>43830</v>
      </c>
      <c r="I12" s="3" t="str">
        <f t="shared" ref="I12:I20" si="3">IF(B15=0,I11,B15)</f>
        <v>пр-кт Беломорский, д. 59</v>
      </c>
      <c r="J12" s="3" t="str">
        <f t="shared" ref="J12:J20" si="4">IF(LEN(IFERROR(VALUE(IF(A15=0,J11,A15)),IF(A15=0,J11,A15)))=6,J11,IFERROR(IF(VALUE(IF(A15=0,J11,A15))&gt;0,J11,5),IF(A15=0,J11,A15)))</f>
        <v>2</v>
      </c>
      <c r="K12" s="3" t="e">
        <f>IF(LEN(IFERROR(VALUE(IF(A15=0,K11,A15)),IF(A15=0,K11,A15)))=11,IFERROR(VALUE(IF(A15=0,K11,A15)),IF(A15=0,K11,A15)),#REF!)</f>
        <v>#REF!</v>
      </c>
      <c r="L12" s="3" t="e">
        <f t="shared" ref="L12:L23" si="5">IF(L11="","",L11)</f>
        <v>#REF!</v>
      </c>
      <c r="M12" s="21" t="str">
        <f t="shared" si="0"/>
        <v/>
      </c>
      <c r="N12" s="21" t="str">
        <f t="shared" si="1"/>
        <v/>
      </c>
      <c r="O12" s="3" t="str">
        <f t="shared" si="2"/>
        <v/>
      </c>
    </row>
    <row r="13" spans="1:15" s="3" customFormat="1" ht="21" customHeight="1">
      <c r="A13" s="51"/>
      <c r="B13" s="52"/>
      <c r="C13" s="53"/>
      <c r="D13" s="46"/>
      <c r="E13" s="46"/>
      <c r="F13" s="46"/>
      <c r="G13" s="22" t="s">
        <v>15</v>
      </c>
      <c r="H13" s="47"/>
      <c r="I13" s="3" t="str">
        <f t="shared" si="3"/>
        <v>пр-кт Беломорский, д. 59</v>
      </c>
      <c r="J13" s="3" t="str">
        <f t="shared" si="4"/>
        <v>2</v>
      </c>
      <c r="K13" s="3" t="e">
        <f t="shared" ref="K13:K20" si="6">IF(LEN(IFERROR(VALUE(IF(A16=0,K12,A16)),IF(A16=0,K12,A16)))=11,IFERROR(VALUE(IF(A16=0,K12,A16)),IF(A16=0,K12,A16)),K11)</f>
        <v>#REF!</v>
      </c>
      <c r="L13" s="3" t="e">
        <f t="shared" si="5"/>
        <v>#REF!</v>
      </c>
      <c r="M13" s="21" t="str">
        <f t="shared" si="0"/>
        <v/>
      </c>
      <c r="N13" s="21" t="str">
        <f t="shared" si="1"/>
        <v/>
      </c>
      <c r="O13" s="3" t="str">
        <f t="shared" si="2"/>
        <v/>
      </c>
    </row>
    <row r="14" spans="1:15" s="3" customFormat="1" ht="26.25" customHeight="1">
      <c r="A14" s="51" t="s">
        <v>14</v>
      </c>
      <c r="B14" s="52" t="s">
        <v>60</v>
      </c>
      <c r="C14" s="53">
        <v>1979</v>
      </c>
      <c r="D14" s="46">
        <v>10867565.59</v>
      </c>
      <c r="E14" s="46">
        <v>10867565.59</v>
      </c>
      <c r="F14" s="46">
        <v>0</v>
      </c>
      <c r="G14" s="20" t="s">
        <v>10</v>
      </c>
      <c r="H14" s="47">
        <v>43830</v>
      </c>
      <c r="I14" s="3" t="str">
        <f t="shared" si="3"/>
        <v>пр-кт Беломорский, д. 59</v>
      </c>
      <c r="J14" s="3" t="str">
        <f t="shared" si="4"/>
        <v>2</v>
      </c>
      <c r="K14" s="3" t="e">
        <f t="shared" si="6"/>
        <v>#REF!</v>
      </c>
      <c r="L14" s="3" t="e">
        <f t="shared" si="5"/>
        <v>#REF!</v>
      </c>
      <c r="M14" s="21" t="str">
        <f t="shared" si="0"/>
        <v/>
      </c>
      <c r="N14" s="21" t="str">
        <f t="shared" si="1"/>
        <v/>
      </c>
      <c r="O14" s="3" t="str">
        <f t="shared" si="2"/>
        <v/>
      </c>
    </row>
    <row r="15" spans="1:15" s="3" customFormat="1" ht="27" customHeight="1">
      <c r="A15" s="51"/>
      <c r="B15" s="52"/>
      <c r="C15" s="53"/>
      <c r="D15" s="46"/>
      <c r="E15" s="46"/>
      <c r="F15" s="46"/>
      <c r="G15" s="20" t="s">
        <v>11</v>
      </c>
      <c r="H15" s="47"/>
      <c r="I15" s="3" t="str">
        <f t="shared" si="3"/>
        <v>пр-кт Беломорский, д. 59</v>
      </c>
      <c r="J15" s="3" t="str">
        <f t="shared" si="4"/>
        <v>2</v>
      </c>
      <c r="K15" s="3" t="e">
        <f t="shared" si="6"/>
        <v>#REF!</v>
      </c>
      <c r="L15" s="3" t="e">
        <f t="shared" si="5"/>
        <v>#REF!</v>
      </c>
      <c r="M15" s="21" t="str">
        <f t="shared" si="0"/>
        <v/>
      </c>
      <c r="N15" s="21" t="str">
        <f t="shared" si="1"/>
        <v/>
      </c>
      <c r="O15" s="3" t="str">
        <f t="shared" si="2"/>
        <v/>
      </c>
    </row>
    <row r="16" spans="1:15" s="3" customFormat="1" ht="34.5" customHeight="1">
      <c r="A16" s="51"/>
      <c r="B16" s="52"/>
      <c r="C16" s="53"/>
      <c r="D16" s="46"/>
      <c r="E16" s="46"/>
      <c r="F16" s="46"/>
      <c r="G16" s="20" t="s">
        <v>18</v>
      </c>
      <c r="H16" s="47"/>
      <c r="I16" s="3" t="str">
        <f t="shared" si="3"/>
        <v>пр-кт Ленина, д. 4А</v>
      </c>
      <c r="J16" s="3" t="str">
        <f t="shared" si="4"/>
        <v>2</v>
      </c>
      <c r="K16" s="3" t="e">
        <f t="shared" si="6"/>
        <v>#REF!</v>
      </c>
      <c r="L16" s="3" t="e">
        <f t="shared" si="5"/>
        <v>#REF!</v>
      </c>
      <c r="M16" s="21" t="str">
        <f t="shared" si="0"/>
        <v/>
      </c>
      <c r="N16" s="21" t="str">
        <f t="shared" si="1"/>
        <v/>
      </c>
      <c r="O16" s="3" t="str">
        <f t="shared" si="2"/>
        <v/>
      </c>
    </row>
    <row r="17" spans="1:15" s="3" customFormat="1" ht="28.5" customHeight="1">
      <c r="A17" s="51"/>
      <c r="B17" s="52"/>
      <c r="C17" s="53"/>
      <c r="D17" s="46"/>
      <c r="E17" s="46"/>
      <c r="F17" s="46"/>
      <c r="G17" s="20" t="s">
        <v>12</v>
      </c>
      <c r="H17" s="47"/>
      <c r="I17" s="3" t="str">
        <f t="shared" si="3"/>
        <v>пр-кт Ленина, д. 4А</v>
      </c>
      <c r="J17" s="3" t="str">
        <f t="shared" si="4"/>
        <v>2</v>
      </c>
      <c r="K17" s="3" t="e">
        <f t="shared" si="6"/>
        <v>#REF!</v>
      </c>
      <c r="L17" s="3" t="e">
        <f t="shared" si="5"/>
        <v>#REF!</v>
      </c>
      <c r="M17" s="21" t="str">
        <f t="shared" si="0"/>
        <v/>
      </c>
      <c r="N17" s="21" t="str">
        <f t="shared" si="1"/>
        <v/>
      </c>
      <c r="O17" s="3" t="str">
        <f t="shared" si="2"/>
        <v/>
      </c>
    </row>
    <row r="18" spans="1:15" s="3" customFormat="1" ht="21" customHeight="1">
      <c r="A18" s="51"/>
      <c r="B18" s="52"/>
      <c r="C18" s="53"/>
      <c r="D18" s="46"/>
      <c r="E18" s="46"/>
      <c r="F18" s="46"/>
      <c r="G18" s="22" t="s">
        <v>15</v>
      </c>
      <c r="H18" s="47"/>
      <c r="I18" s="3" t="str">
        <f t="shared" si="3"/>
        <v>пр-кт Ленина, д. 4А</v>
      </c>
      <c r="J18" s="3" t="str">
        <f t="shared" si="4"/>
        <v>2</v>
      </c>
      <c r="K18" s="3" t="e">
        <f t="shared" si="6"/>
        <v>#REF!</v>
      </c>
      <c r="L18" s="3" t="e">
        <f t="shared" si="5"/>
        <v>#REF!</v>
      </c>
      <c r="M18" s="21" t="str">
        <f t="shared" si="0"/>
        <v/>
      </c>
      <c r="N18" s="21" t="str">
        <f t="shared" si="1"/>
        <v/>
      </c>
      <c r="O18" s="3" t="str">
        <f t="shared" si="2"/>
        <v/>
      </c>
    </row>
    <row r="19" spans="1:15" s="3" customFormat="1" ht="28.5" customHeight="1">
      <c r="A19" s="51" t="s">
        <v>16</v>
      </c>
      <c r="B19" s="52" t="s">
        <v>59</v>
      </c>
      <c r="C19" s="53">
        <v>1954</v>
      </c>
      <c r="D19" s="46">
        <v>5097300.58</v>
      </c>
      <c r="E19" s="46">
        <v>5097300.58</v>
      </c>
      <c r="F19" s="46">
        <v>0</v>
      </c>
      <c r="G19" s="20" t="s">
        <v>10</v>
      </c>
      <c r="H19" s="47">
        <v>43830</v>
      </c>
      <c r="I19" s="3" t="str">
        <f t="shared" si="3"/>
        <v>пр-кт Ленина, д. 4А</v>
      </c>
      <c r="J19" s="3" t="str">
        <f t="shared" si="4"/>
        <v>2</v>
      </c>
      <c r="K19" s="3" t="e">
        <f t="shared" si="6"/>
        <v>#REF!</v>
      </c>
      <c r="L19" s="3" t="e">
        <f t="shared" si="5"/>
        <v>#REF!</v>
      </c>
      <c r="M19" s="21" t="str">
        <f t="shared" si="0"/>
        <v/>
      </c>
      <c r="N19" s="21" t="str">
        <f t="shared" si="1"/>
        <v/>
      </c>
      <c r="O19" s="3" t="str">
        <f t="shared" si="2"/>
        <v/>
      </c>
    </row>
    <row r="20" spans="1:15" s="3" customFormat="1" ht="28.5" customHeight="1">
      <c r="A20" s="51"/>
      <c r="B20" s="52"/>
      <c r="C20" s="53"/>
      <c r="D20" s="46"/>
      <c r="E20" s="46"/>
      <c r="F20" s="46"/>
      <c r="G20" s="20" t="s">
        <v>11</v>
      </c>
      <c r="H20" s="47"/>
      <c r="I20" s="3" t="str">
        <f t="shared" si="3"/>
        <v>пр-кт Морской, д. 13А</v>
      </c>
      <c r="J20" s="3" t="str">
        <f t="shared" si="4"/>
        <v>2</v>
      </c>
      <c r="K20" s="3" t="e">
        <f t="shared" si="6"/>
        <v>#REF!</v>
      </c>
      <c r="L20" s="3" t="e">
        <f t="shared" si="5"/>
        <v>#REF!</v>
      </c>
      <c r="M20" s="21" t="str">
        <f t="shared" si="0"/>
        <v/>
      </c>
      <c r="N20" s="21" t="str">
        <f t="shared" si="1"/>
        <v/>
      </c>
      <c r="O20" s="3" t="str">
        <f t="shared" si="2"/>
        <v/>
      </c>
    </row>
    <row r="21" spans="1:15" s="3" customFormat="1" ht="26.25" customHeight="1">
      <c r="A21" s="51"/>
      <c r="B21" s="52"/>
      <c r="C21" s="53"/>
      <c r="D21" s="46"/>
      <c r="E21" s="46"/>
      <c r="F21" s="46"/>
      <c r="G21" s="20" t="s">
        <v>18</v>
      </c>
      <c r="H21" s="47"/>
      <c r="I21" s="3" t="e">
        <f>IF(#REF!=0,I20,#REF!)</f>
        <v>#REF!</v>
      </c>
      <c r="J21" s="3" t="e">
        <f>IF(LEN(IFERROR(VALUE(IF(#REF!=0,J20,#REF!)),IF(#REF!=0,J20,#REF!)))=6,J20,IFERROR(IF(VALUE(IF(#REF!=0,J20,#REF!))&gt;0,J20,5),IF(#REF!=0,J20,#REF!)))</f>
        <v>#REF!</v>
      </c>
      <c r="K21" s="3" t="e">
        <f>IF(LEN(IFERROR(VALUE(IF(#REF!=0,K20,#REF!)),IF(#REF!=0,K20,#REF!)))=11,IFERROR(VALUE(IF(#REF!=0,K20,#REF!)),IF(#REF!=0,K20,#REF!)),K19)</f>
        <v>#REF!</v>
      </c>
      <c r="L21" s="3" t="e">
        <f t="shared" si="5"/>
        <v>#REF!</v>
      </c>
      <c r="M21" s="21" t="e">
        <f>IF(#REF!="Итого:","Итого:","")</f>
        <v>#REF!</v>
      </c>
      <c r="N21" s="21" t="e">
        <f t="shared" si="1"/>
        <v>#REF!</v>
      </c>
      <c r="O21" s="3" t="e">
        <f t="shared" si="2"/>
        <v>#REF!</v>
      </c>
    </row>
    <row r="22" spans="1:15" s="3" customFormat="1" ht="27" customHeight="1">
      <c r="A22" s="51"/>
      <c r="B22" s="52"/>
      <c r="C22" s="53"/>
      <c r="D22" s="46"/>
      <c r="E22" s="46"/>
      <c r="F22" s="46"/>
      <c r="G22" s="22" t="s">
        <v>12</v>
      </c>
      <c r="H22" s="47"/>
      <c r="I22" s="3" t="e">
        <f>IF(#REF!=0,I21,#REF!)</f>
        <v>#REF!</v>
      </c>
      <c r="J22" s="3" t="e">
        <f>IF(LEN(IFERROR(VALUE(IF(#REF!=0,J21,#REF!)),IF(#REF!=0,J21,#REF!)))=6,J21,IFERROR(IF(VALUE(IF(#REF!=0,J21,#REF!))&gt;0,J21,5),IF(#REF!=0,J21,#REF!)))</f>
        <v>#REF!</v>
      </c>
      <c r="K22" s="3" t="e">
        <f>IF(LEN(IFERROR(VALUE(IF(#REF!=0,K21,#REF!)),IF(#REF!=0,K21,#REF!)))=11,IFERROR(VALUE(IF(#REF!=0,K21,#REF!)),IF(#REF!=0,K21,#REF!)),K20)</f>
        <v>#REF!</v>
      </c>
      <c r="L22" s="3" t="e">
        <f t="shared" si="5"/>
        <v>#REF!</v>
      </c>
      <c r="M22" s="21" t="e">
        <f>IF(#REF!="Итого:","Итого:","")</f>
        <v>#REF!</v>
      </c>
      <c r="N22" s="21" t="e">
        <f t="shared" si="1"/>
        <v>#REF!</v>
      </c>
      <c r="O22" s="3" t="e">
        <f t="shared" si="2"/>
        <v>#REF!</v>
      </c>
    </row>
    <row r="23" spans="1:15" s="3" customFormat="1" ht="27" customHeight="1">
      <c r="A23" s="23" t="s">
        <v>17</v>
      </c>
      <c r="B23" s="29" t="s">
        <v>58</v>
      </c>
      <c r="C23" s="24">
        <v>1985</v>
      </c>
      <c r="D23" s="25">
        <v>8312000</v>
      </c>
      <c r="E23" s="25">
        <v>8312000</v>
      </c>
      <c r="F23" s="25">
        <v>0</v>
      </c>
      <c r="G23" s="22" t="s">
        <v>19</v>
      </c>
      <c r="H23" s="26">
        <v>43830</v>
      </c>
      <c r="I23" s="3" t="e">
        <f>IF(#REF!=0,I22,#REF!)</f>
        <v>#REF!</v>
      </c>
      <c r="J23" s="3" t="e">
        <f>IF(LEN(IFERROR(VALUE(IF(#REF!=0,J22,#REF!)),IF(#REF!=0,J22,#REF!)))=6,J22,IFERROR(IF(VALUE(IF(#REF!=0,J22,#REF!))&gt;0,J22,5),IF(#REF!=0,J22,#REF!)))</f>
        <v>#REF!</v>
      </c>
      <c r="K23" s="3" t="e">
        <f>IF(LEN(IFERROR(VALUE(IF(#REF!=0,K22,#REF!)),IF(#REF!=0,K22,#REF!)))=11,IFERROR(VALUE(IF(#REF!=0,K22,#REF!)),IF(#REF!=0,K22,#REF!)),K21)</f>
        <v>#REF!</v>
      </c>
      <c r="L23" s="3" t="e">
        <f t="shared" si="5"/>
        <v>#REF!</v>
      </c>
      <c r="M23" s="21" t="e">
        <f>IF(#REF!="Итого:","Итого:","")</f>
        <v>#REF!</v>
      </c>
      <c r="N23" s="21" t="e">
        <f t="shared" si="1"/>
        <v>#REF!</v>
      </c>
      <c r="O23" s="3" t="e">
        <f t="shared" si="2"/>
        <v>#REF!</v>
      </c>
    </row>
    <row r="24" spans="1:15" s="3" customFormat="1" ht="27" customHeight="1">
      <c r="A24" s="51">
        <v>5</v>
      </c>
      <c r="B24" s="52" t="s">
        <v>28</v>
      </c>
      <c r="C24" s="53">
        <v>1956</v>
      </c>
      <c r="D24" s="46">
        <v>6958838.6600000001</v>
      </c>
      <c r="E24" s="46">
        <v>6958838.6600000001</v>
      </c>
      <c r="F24" s="46">
        <v>0</v>
      </c>
      <c r="G24" s="20" t="s">
        <v>10</v>
      </c>
      <c r="H24" s="47">
        <v>43830</v>
      </c>
      <c r="I24" s="3" t="e">
        <f>IF(B27=0,#REF!,B27)</f>
        <v>#REF!</v>
      </c>
      <c r="J24" s="3" t="e">
        <f>IF(LEN(IFERROR(VALUE(IF(A27=0,#REF!,A27)),IF(A27=0,#REF!,A27)))=6,#REF!,IFERROR(IF(VALUE(IF(A27=0,#REF!,A27))&gt;0,#REF!,5),IF(A27=0,#REF!,A27)))</f>
        <v>#REF!</v>
      </c>
      <c r="K24" s="3" t="e">
        <f>IF(LEN(IFERROR(VALUE(IF(A27=0,#REF!,A27)),IF(A27=0,#REF!,A27)))=11,IFERROR(VALUE(IF(A27=0,#REF!,A27)),IF(A27=0,#REF!,A27)),#REF!)</f>
        <v>#REF!</v>
      </c>
      <c r="L24" s="3" t="e">
        <f>IF(#REF!="","",#REF!)</f>
        <v>#REF!</v>
      </c>
      <c r="M24" s="21" t="str">
        <f t="shared" ref="M24:M51" si="7">IF(A27="Итого:","Итого:","")</f>
        <v/>
      </c>
      <c r="N24" s="21" t="str">
        <f t="shared" si="1"/>
        <v/>
      </c>
      <c r="O24" s="3" t="str">
        <f t="shared" si="2"/>
        <v/>
      </c>
    </row>
    <row r="25" spans="1:15" s="3" customFormat="1" ht="27" customHeight="1">
      <c r="A25" s="51"/>
      <c r="B25" s="52"/>
      <c r="C25" s="53"/>
      <c r="D25" s="46"/>
      <c r="E25" s="46"/>
      <c r="F25" s="46"/>
      <c r="G25" s="20" t="s">
        <v>11</v>
      </c>
      <c r="H25" s="47"/>
      <c r="I25" s="3" t="e">
        <f t="shared" ref="I25:I52" si="8">IF(B28=0,I24,B28)</f>
        <v>#REF!</v>
      </c>
      <c r="J25" s="3" t="e">
        <f t="shared" ref="J25:J52" si="9">IF(LEN(IFERROR(VALUE(IF(A28=0,J24,A28)),IF(A28=0,J24,A28)))=6,J24,IFERROR(IF(VALUE(IF(A28=0,J24,A28))&gt;0,J24,5),IF(A28=0,J24,A28)))</f>
        <v>#REF!</v>
      </c>
      <c r="K25" s="3" t="e">
        <f>IF(LEN(IFERROR(VALUE(IF(A28=0,K24,A28)),IF(A28=0,K24,A28)))=11,IFERROR(VALUE(IF(A28=0,K24,A28)),IF(A28=0,K24,A28)),#REF!)</f>
        <v>#REF!</v>
      </c>
      <c r="L25" s="3" t="e">
        <f t="shared" ref="L25:L73" si="10">IF(L24="","",L24)</f>
        <v>#REF!</v>
      </c>
      <c r="M25" s="21" t="str">
        <f t="shared" si="7"/>
        <v/>
      </c>
      <c r="N25" s="21" t="str">
        <f t="shared" si="1"/>
        <v/>
      </c>
      <c r="O25" s="3" t="str">
        <f t="shared" si="2"/>
        <v/>
      </c>
    </row>
    <row r="26" spans="1:15" s="3" customFormat="1" ht="29.25" customHeight="1">
      <c r="A26" s="51"/>
      <c r="B26" s="52"/>
      <c r="C26" s="53"/>
      <c r="D26" s="46"/>
      <c r="E26" s="46"/>
      <c r="F26" s="46"/>
      <c r="G26" s="20" t="s">
        <v>18</v>
      </c>
      <c r="H26" s="47"/>
      <c r="I26" s="3" t="str">
        <f t="shared" si="8"/>
        <v>ул. Железнодорожная, д. 15</v>
      </c>
      <c r="J26" s="3">
        <f t="shared" si="9"/>
        <v>6</v>
      </c>
      <c r="K26" s="3" t="e">
        <f t="shared" ref="K26:K53" si="11">IF(LEN(IFERROR(VALUE(IF(A29=0,K25,A29)),IF(A29=0,K25,A29)))=11,IFERROR(VALUE(IF(A29=0,K25,A29)),IF(A29=0,K25,A29)),K24)</f>
        <v>#REF!</v>
      </c>
      <c r="L26" s="3" t="e">
        <f t="shared" si="10"/>
        <v>#REF!</v>
      </c>
      <c r="M26" s="21" t="str">
        <f t="shared" si="7"/>
        <v/>
      </c>
      <c r="N26" s="21" t="str">
        <f t="shared" si="1"/>
        <v/>
      </c>
      <c r="O26" s="3" t="str">
        <f t="shared" si="2"/>
        <v/>
      </c>
    </row>
    <row r="27" spans="1:15" s="3" customFormat="1" ht="28.5" customHeight="1">
      <c r="A27" s="51"/>
      <c r="B27" s="52"/>
      <c r="C27" s="53"/>
      <c r="D27" s="46"/>
      <c r="E27" s="46"/>
      <c r="F27" s="46"/>
      <c r="G27" s="20" t="s">
        <v>12</v>
      </c>
      <c r="H27" s="47"/>
      <c r="I27" s="3" t="str">
        <f t="shared" si="8"/>
        <v>ул. Железнодорожная, д. 15</v>
      </c>
      <c r="J27" s="3">
        <f t="shared" si="9"/>
        <v>6</v>
      </c>
      <c r="K27" s="3" t="e">
        <f t="shared" si="11"/>
        <v>#REF!</v>
      </c>
      <c r="L27" s="3" t="e">
        <f t="shared" si="10"/>
        <v>#REF!</v>
      </c>
      <c r="M27" s="21" t="str">
        <f t="shared" si="7"/>
        <v/>
      </c>
      <c r="N27" s="21" t="str">
        <f t="shared" si="1"/>
        <v/>
      </c>
      <c r="O27" s="3" t="str">
        <f t="shared" si="2"/>
        <v/>
      </c>
    </row>
    <row r="28" spans="1:15" s="3" customFormat="1" ht="21.75" customHeight="1">
      <c r="A28" s="51"/>
      <c r="B28" s="52"/>
      <c r="C28" s="53"/>
      <c r="D28" s="46"/>
      <c r="E28" s="46"/>
      <c r="F28" s="46"/>
      <c r="G28" s="22" t="s">
        <v>15</v>
      </c>
      <c r="H28" s="47"/>
      <c r="I28" s="3" t="str">
        <f t="shared" si="8"/>
        <v>ул. Железнодорожная, д. 15</v>
      </c>
      <c r="J28" s="3">
        <f t="shared" si="9"/>
        <v>6</v>
      </c>
      <c r="K28" s="3" t="e">
        <f t="shared" si="11"/>
        <v>#REF!</v>
      </c>
      <c r="L28" s="3" t="e">
        <f t="shared" si="10"/>
        <v>#REF!</v>
      </c>
      <c r="M28" s="21" t="str">
        <f t="shared" si="7"/>
        <v/>
      </c>
      <c r="N28" s="21" t="str">
        <f t="shared" si="1"/>
        <v/>
      </c>
      <c r="O28" s="3" t="str">
        <f t="shared" si="2"/>
        <v/>
      </c>
    </row>
    <row r="29" spans="1:15" s="3" customFormat="1" ht="25.5" customHeight="1">
      <c r="A29" s="51">
        <v>6</v>
      </c>
      <c r="B29" s="52" t="s">
        <v>29</v>
      </c>
      <c r="C29" s="53">
        <v>1966</v>
      </c>
      <c r="D29" s="46">
        <v>6339567.6699999999</v>
      </c>
      <c r="E29" s="46">
        <v>6339567.6699999999</v>
      </c>
      <c r="F29" s="46">
        <v>0</v>
      </c>
      <c r="G29" s="20" t="s">
        <v>10</v>
      </c>
      <c r="H29" s="47">
        <v>43830</v>
      </c>
      <c r="I29" s="3" t="str">
        <f t="shared" si="8"/>
        <v>ул. Железнодорожная, д. 15</v>
      </c>
      <c r="J29" s="3">
        <f t="shared" si="9"/>
        <v>6</v>
      </c>
      <c r="K29" s="3" t="e">
        <f t="shared" si="11"/>
        <v>#REF!</v>
      </c>
      <c r="L29" s="3" t="e">
        <f t="shared" si="10"/>
        <v>#REF!</v>
      </c>
      <c r="M29" s="21" t="str">
        <f t="shared" si="7"/>
        <v/>
      </c>
      <c r="N29" s="21" t="str">
        <f t="shared" si="1"/>
        <v/>
      </c>
      <c r="O29" s="3" t="str">
        <f t="shared" si="2"/>
        <v/>
      </c>
    </row>
    <row r="30" spans="1:15" s="3" customFormat="1" ht="36" customHeight="1">
      <c r="A30" s="51"/>
      <c r="B30" s="52"/>
      <c r="C30" s="53"/>
      <c r="D30" s="46"/>
      <c r="E30" s="46"/>
      <c r="F30" s="46"/>
      <c r="G30" s="20" t="s">
        <v>11</v>
      </c>
      <c r="H30" s="47"/>
      <c r="I30" s="3" t="str">
        <f t="shared" si="8"/>
        <v>ул. Железнодорожная, д. 15</v>
      </c>
      <c r="J30" s="3">
        <f t="shared" si="9"/>
        <v>6</v>
      </c>
      <c r="K30" s="3" t="e">
        <f t="shared" si="11"/>
        <v>#REF!</v>
      </c>
      <c r="L30" s="3" t="e">
        <f t="shared" si="10"/>
        <v>#REF!</v>
      </c>
      <c r="M30" s="21" t="str">
        <f t="shared" si="7"/>
        <v/>
      </c>
      <c r="N30" s="21" t="str">
        <f t="shared" si="1"/>
        <v/>
      </c>
      <c r="O30" s="3" t="str">
        <f t="shared" si="2"/>
        <v/>
      </c>
    </row>
    <row r="31" spans="1:15" s="3" customFormat="1" ht="30.75" customHeight="1">
      <c r="A31" s="51"/>
      <c r="B31" s="52"/>
      <c r="C31" s="53"/>
      <c r="D31" s="46"/>
      <c r="E31" s="46"/>
      <c r="F31" s="46"/>
      <c r="G31" s="20" t="s">
        <v>18</v>
      </c>
      <c r="H31" s="47"/>
      <c r="I31" s="3" t="str">
        <f t="shared" si="8"/>
        <v>ул. Железнодорожная, д. 19</v>
      </c>
      <c r="J31" s="3">
        <f t="shared" si="9"/>
        <v>6</v>
      </c>
      <c r="K31" s="3" t="e">
        <f t="shared" si="11"/>
        <v>#REF!</v>
      </c>
      <c r="L31" s="3" t="e">
        <f t="shared" si="10"/>
        <v>#REF!</v>
      </c>
      <c r="M31" s="21" t="str">
        <f t="shared" si="7"/>
        <v/>
      </c>
      <c r="N31" s="21" t="str">
        <f t="shared" si="1"/>
        <v/>
      </c>
      <c r="O31" s="3" t="str">
        <f t="shared" si="2"/>
        <v/>
      </c>
    </row>
    <row r="32" spans="1:15" s="3" customFormat="1" ht="28.5" customHeight="1">
      <c r="A32" s="51"/>
      <c r="B32" s="52"/>
      <c r="C32" s="53"/>
      <c r="D32" s="46"/>
      <c r="E32" s="46"/>
      <c r="F32" s="46"/>
      <c r="G32" s="20" t="s">
        <v>12</v>
      </c>
      <c r="H32" s="47"/>
      <c r="I32" s="3" t="str">
        <f t="shared" si="8"/>
        <v>ул. Железнодорожная, д. 19</v>
      </c>
      <c r="J32" s="3">
        <f t="shared" si="9"/>
        <v>6</v>
      </c>
      <c r="K32" s="3" t="e">
        <f t="shared" si="11"/>
        <v>#REF!</v>
      </c>
      <c r="L32" s="3" t="e">
        <f t="shared" si="10"/>
        <v>#REF!</v>
      </c>
      <c r="M32" s="21" t="str">
        <f t="shared" si="7"/>
        <v/>
      </c>
      <c r="N32" s="21" t="str">
        <f t="shared" si="1"/>
        <v/>
      </c>
      <c r="O32" s="3" t="str">
        <f t="shared" si="2"/>
        <v/>
      </c>
    </row>
    <row r="33" spans="1:15" s="3" customFormat="1" ht="21.75" customHeight="1">
      <c r="A33" s="51"/>
      <c r="B33" s="52"/>
      <c r="C33" s="53"/>
      <c r="D33" s="46"/>
      <c r="E33" s="46"/>
      <c r="F33" s="46"/>
      <c r="G33" s="22" t="s">
        <v>15</v>
      </c>
      <c r="H33" s="47"/>
      <c r="I33" s="3" t="str">
        <f t="shared" si="8"/>
        <v>ул. Железнодорожная, д. 19</v>
      </c>
      <c r="J33" s="3">
        <f t="shared" si="9"/>
        <v>6</v>
      </c>
      <c r="K33" s="3" t="e">
        <f t="shared" si="11"/>
        <v>#REF!</v>
      </c>
      <c r="L33" s="3" t="e">
        <f t="shared" si="10"/>
        <v>#REF!</v>
      </c>
      <c r="M33" s="21" t="str">
        <f t="shared" si="7"/>
        <v/>
      </c>
      <c r="N33" s="21" t="str">
        <f t="shared" si="1"/>
        <v/>
      </c>
      <c r="O33" s="3" t="str">
        <f t="shared" si="2"/>
        <v/>
      </c>
    </row>
    <row r="34" spans="1:15" s="3" customFormat="1" ht="27.75" customHeight="1">
      <c r="A34" s="51">
        <v>7</v>
      </c>
      <c r="B34" s="52" t="s">
        <v>30</v>
      </c>
      <c r="C34" s="53">
        <v>1968</v>
      </c>
      <c r="D34" s="46">
        <v>17817221.600000001</v>
      </c>
      <c r="E34" s="46">
        <v>17817221.600000001</v>
      </c>
      <c r="F34" s="46">
        <v>0</v>
      </c>
      <c r="G34" s="20" t="s">
        <v>10</v>
      </c>
      <c r="H34" s="47">
        <v>43830</v>
      </c>
      <c r="I34" s="3" t="str">
        <f t="shared" si="8"/>
        <v>ул. Железнодорожная, д. 19</v>
      </c>
      <c r="J34" s="3">
        <f t="shared" si="9"/>
        <v>6</v>
      </c>
      <c r="K34" s="3" t="e">
        <f t="shared" si="11"/>
        <v>#REF!</v>
      </c>
      <c r="L34" s="3" t="e">
        <f t="shared" si="10"/>
        <v>#REF!</v>
      </c>
      <c r="M34" s="21" t="str">
        <f t="shared" si="7"/>
        <v/>
      </c>
      <c r="N34" s="21" t="str">
        <f t="shared" si="1"/>
        <v/>
      </c>
      <c r="O34" s="3" t="str">
        <f t="shared" si="2"/>
        <v/>
      </c>
    </row>
    <row r="35" spans="1:15" s="3" customFormat="1" ht="25.5">
      <c r="A35" s="51"/>
      <c r="B35" s="52"/>
      <c r="C35" s="53"/>
      <c r="D35" s="46"/>
      <c r="E35" s="46"/>
      <c r="F35" s="46"/>
      <c r="G35" s="20" t="s">
        <v>11</v>
      </c>
      <c r="H35" s="47"/>
      <c r="I35" s="3" t="str">
        <f t="shared" si="8"/>
        <v>ул. Железнодорожная, д. 19</v>
      </c>
      <c r="J35" s="3">
        <f t="shared" si="9"/>
        <v>6</v>
      </c>
      <c r="K35" s="3" t="e">
        <f t="shared" si="11"/>
        <v>#REF!</v>
      </c>
      <c r="L35" s="3" t="e">
        <f t="shared" si="10"/>
        <v>#REF!</v>
      </c>
      <c r="M35" s="21" t="str">
        <f t="shared" si="7"/>
        <v/>
      </c>
      <c r="N35" s="21" t="str">
        <f t="shared" si="1"/>
        <v/>
      </c>
      <c r="O35" s="3" t="str">
        <f t="shared" si="2"/>
        <v/>
      </c>
    </row>
    <row r="36" spans="1:15" s="3" customFormat="1" ht="25.5">
      <c r="A36" s="51"/>
      <c r="B36" s="52"/>
      <c r="C36" s="53"/>
      <c r="D36" s="46"/>
      <c r="E36" s="46"/>
      <c r="F36" s="46"/>
      <c r="G36" s="20" t="s">
        <v>18</v>
      </c>
      <c r="H36" s="47"/>
      <c r="I36" s="3" t="str">
        <f t="shared" si="8"/>
        <v>ул. Железнодорожная, д. 19</v>
      </c>
      <c r="J36" s="3">
        <f t="shared" si="9"/>
        <v>6</v>
      </c>
      <c r="K36" s="3" t="e">
        <f t="shared" si="11"/>
        <v>#REF!</v>
      </c>
      <c r="L36" s="3" t="e">
        <f t="shared" si="10"/>
        <v>#REF!</v>
      </c>
      <c r="M36" s="21" t="str">
        <f t="shared" si="7"/>
        <v/>
      </c>
      <c r="N36" s="21" t="str">
        <f t="shared" si="1"/>
        <v/>
      </c>
      <c r="O36" s="3" t="str">
        <f t="shared" si="2"/>
        <v/>
      </c>
    </row>
    <row r="37" spans="1:15" s="3" customFormat="1" ht="27.75" customHeight="1">
      <c r="A37" s="51"/>
      <c r="B37" s="52"/>
      <c r="C37" s="53"/>
      <c r="D37" s="46"/>
      <c r="E37" s="46"/>
      <c r="F37" s="46"/>
      <c r="G37" s="20" t="s">
        <v>12</v>
      </c>
      <c r="H37" s="47"/>
      <c r="I37" s="3" t="e">
        <f>IF(#REF!=0,I36,#REF!)</f>
        <v>#REF!</v>
      </c>
      <c r="J37" s="3" t="e">
        <f>IF(LEN(IFERROR(VALUE(IF(#REF!=0,J36,#REF!)),IF(#REF!=0,J36,#REF!)))=6,J36,IFERROR(IF(VALUE(IF(#REF!=0,J36,#REF!))&gt;0,J36,5),IF(#REF!=0,J36,#REF!)))</f>
        <v>#REF!</v>
      </c>
      <c r="K37" s="3" t="e">
        <f>IF(LEN(IFERROR(VALUE(IF(#REF!=0,K36,#REF!)),IF(#REF!=0,K36,#REF!)))=11,IFERROR(VALUE(IF(#REF!=0,K36,#REF!)),IF(#REF!=0,K36,#REF!)),K35)</f>
        <v>#REF!</v>
      </c>
      <c r="L37" s="3" t="e">
        <f t="shared" si="10"/>
        <v>#REF!</v>
      </c>
      <c r="M37" s="21" t="e">
        <f>IF(#REF!="Итого:","Итого:","")</f>
        <v>#REF!</v>
      </c>
      <c r="N37" s="21" t="e">
        <f t="shared" si="1"/>
        <v>#REF!</v>
      </c>
      <c r="O37" s="3" t="e">
        <f t="shared" si="2"/>
        <v>#REF!</v>
      </c>
    </row>
    <row r="38" spans="1:15" s="3" customFormat="1" ht="21.75" customHeight="1">
      <c r="A38" s="51"/>
      <c r="B38" s="52"/>
      <c r="C38" s="53"/>
      <c r="D38" s="46"/>
      <c r="E38" s="46"/>
      <c r="F38" s="46"/>
      <c r="G38" s="20" t="s">
        <v>15</v>
      </c>
      <c r="H38" s="47"/>
      <c r="I38" s="3" t="str">
        <f>IF(B40=0,I37,B40)</f>
        <v>ул. Комсомольская, д. 51</v>
      </c>
      <c r="J38" s="3">
        <f>IF(LEN(IFERROR(VALUE(IF(A40=0,J37,A40)),IF(A40=0,J37,A40)))=6,J37,IFERROR(IF(VALUE(IF(A40=0,J37,A40))&gt;0,J37,5),IF(A40=0,J37,A40)))</f>
        <v>8</v>
      </c>
      <c r="K38" s="3" t="e">
        <f>IF(LEN(IFERROR(VALUE(IF(A40=0,K37,A40)),IF(A40=0,K37,A40)))=11,IFERROR(VALUE(IF(A40=0,K37,A40)),IF(A40=0,K37,A40)),K36)</f>
        <v>#REF!</v>
      </c>
      <c r="L38" s="3" t="e">
        <f t="shared" si="10"/>
        <v>#REF!</v>
      </c>
      <c r="M38" s="21" t="str">
        <f>IF(A40="Итого:","Итого:","")</f>
        <v/>
      </c>
      <c r="N38" s="21" t="str">
        <f t="shared" si="1"/>
        <v/>
      </c>
      <c r="O38" s="3" t="str">
        <f t="shared" si="2"/>
        <v/>
      </c>
    </row>
    <row r="39" spans="1:15" s="3" customFormat="1" ht="24" customHeight="1">
      <c r="A39" s="51"/>
      <c r="B39" s="52"/>
      <c r="C39" s="53"/>
      <c r="D39" s="46"/>
      <c r="E39" s="46"/>
      <c r="F39" s="46"/>
      <c r="G39" s="22" t="s">
        <v>13</v>
      </c>
      <c r="H39" s="47"/>
      <c r="I39" s="3" t="e">
        <f>IF(#REF!=0,I38,#REF!)</f>
        <v>#REF!</v>
      </c>
      <c r="J39" s="3" t="e">
        <f>IF(LEN(IFERROR(VALUE(IF(#REF!=0,J38,#REF!)),IF(#REF!=0,J38,#REF!)))=6,J38,IFERROR(IF(VALUE(IF(#REF!=0,J38,#REF!))&gt;0,J38,5),IF(#REF!=0,J38,#REF!)))</f>
        <v>#REF!</v>
      </c>
      <c r="K39" s="3" t="e">
        <f>IF(LEN(IFERROR(VALUE(IF(#REF!=0,K38,#REF!)),IF(#REF!=0,K38,#REF!)))=11,IFERROR(VALUE(IF(#REF!=0,K38,#REF!)),IF(#REF!=0,K38,#REF!)),K37)</f>
        <v>#REF!</v>
      </c>
      <c r="L39" s="3" t="e">
        <f t="shared" si="10"/>
        <v>#REF!</v>
      </c>
      <c r="M39" s="21" t="e">
        <f>IF(#REF!="Итого:","Итого:","")</f>
        <v>#REF!</v>
      </c>
      <c r="N39" s="21" t="e">
        <f t="shared" si="1"/>
        <v>#REF!</v>
      </c>
      <c r="O39" s="3" t="e">
        <f t="shared" si="2"/>
        <v>#REF!</v>
      </c>
    </row>
    <row r="40" spans="1:15" s="3" customFormat="1" ht="25.5" customHeight="1">
      <c r="A40" s="23">
        <v>8</v>
      </c>
      <c r="B40" s="22" t="s">
        <v>31</v>
      </c>
      <c r="C40" s="24">
        <v>1965</v>
      </c>
      <c r="D40" s="25">
        <v>2057377.92</v>
      </c>
      <c r="E40" s="25">
        <v>2057377.92</v>
      </c>
      <c r="F40" s="25">
        <v>0</v>
      </c>
      <c r="G40" s="22" t="s">
        <v>12</v>
      </c>
      <c r="H40" s="26">
        <v>43830</v>
      </c>
      <c r="I40" s="3" t="str">
        <f>IF(B41=0,#REF!,B41)</f>
        <v>ул. Ломоносова, д. 112</v>
      </c>
      <c r="J40" s="3">
        <f>IF(LEN(IFERROR(VALUE(IF(A41=0,#REF!,A41)),IF(A41=0,#REF!,A41)))=6,#REF!,IFERROR(IF(VALUE(IF(A41=0,#REF!,A41))&gt;0,#REF!,5),IF(A41=0,#REF!,A41)))</f>
        <v>9</v>
      </c>
      <c r="K40" s="3" t="e">
        <f>IF(LEN(IFERROR(VALUE(IF(A41=0,#REF!,A41)),IF(A41=0,#REF!,A41)))=11,IFERROR(VALUE(IF(A41=0,#REF!,A41)),IF(A41=0,#REF!,A41)),K39)</f>
        <v>#REF!</v>
      </c>
      <c r="L40" s="3" t="e">
        <f>IF(#REF!="","",#REF!)</f>
        <v>#REF!</v>
      </c>
      <c r="M40" s="21" t="str">
        <f>IF(A41="Итого:","Итого:","")</f>
        <v/>
      </c>
      <c r="N40" s="21" t="str">
        <f t="shared" si="1"/>
        <v/>
      </c>
      <c r="O40" s="3" t="str">
        <f t="shared" si="2"/>
        <v/>
      </c>
    </row>
    <row r="41" spans="1:15" s="3" customFormat="1" ht="29.25" customHeight="1">
      <c r="A41" s="23">
        <v>9</v>
      </c>
      <c r="B41" s="22" t="s">
        <v>32</v>
      </c>
      <c r="C41" s="24">
        <v>1977</v>
      </c>
      <c r="D41" s="25">
        <v>4156000</v>
      </c>
      <c r="E41" s="25">
        <v>4156000</v>
      </c>
      <c r="F41" s="25">
        <v>0</v>
      </c>
      <c r="G41" s="22" t="s">
        <v>19</v>
      </c>
      <c r="H41" s="26">
        <v>43830</v>
      </c>
      <c r="I41" s="3" t="e">
        <f>IF(B44=0,#REF!,B44)</f>
        <v>#REF!</v>
      </c>
      <c r="J41" s="3" t="e">
        <f>IF(LEN(IFERROR(VALUE(IF(A44=0,#REF!,A44)),IF(A44=0,#REF!,A44)))=6,#REF!,IFERROR(IF(VALUE(IF(A44=0,#REF!,A44))&gt;0,#REF!,5),IF(A44=0,#REF!,A44)))</f>
        <v>#REF!</v>
      </c>
      <c r="K41" s="3" t="e">
        <f>IF(LEN(IFERROR(VALUE(IF(A44=0,#REF!,A44)),IF(A44=0,#REF!,A44)))=11,IFERROR(VALUE(IF(A44=0,#REF!,A44)),IF(A44=0,#REF!,A44)),#REF!)</f>
        <v>#REF!</v>
      </c>
      <c r="L41" s="3" t="e">
        <f>IF(#REF!="","",#REF!)</f>
        <v>#REF!</v>
      </c>
      <c r="M41" s="21" t="str">
        <f t="shared" si="7"/>
        <v/>
      </c>
      <c r="N41" s="21" t="str">
        <f t="shared" si="1"/>
        <v/>
      </c>
      <c r="O41" s="3" t="str">
        <f t="shared" si="2"/>
        <v/>
      </c>
    </row>
    <row r="42" spans="1:15" s="3" customFormat="1" ht="26.25" customHeight="1">
      <c r="A42" s="51">
        <v>10</v>
      </c>
      <c r="B42" s="52" t="s">
        <v>33</v>
      </c>
      <c r="C42" s="53">
        <v>1957</v>
      </c>
      <c r="D42" s="46">
        <v>4824386.79</v>
      </c>
      <c r="E42" s="46">
        <v>4824386.79</v>
      </c>
      <c r="F42" s="46">
        <v>0</v>
      </c>
      <c r="G42" s="20" t="s">
        <v>10</v>
      </c>
      <c r="H42" s="47">
        <v>43830</v>
      </c>
      <c r="I42" s="3" t="e">
        <f t="shared" si="8"/>
        <v>#REF!</v>
      </c>
      <c r="J42" s="3" t="e">
        <f t="shared" si="9"/>
        <v>#REF!</v>
      </c>
      <c r="K42" s="3" t="e">
        <f>IF(LEN(IFERROR(VALUE(IF(A45=0,K41,A45)),IF(A45=0,K41,A45)))=11,IFERROR(VALUE(IF(A45=0,K41,A45)),IF(A45=0,K41,A45)),#REF!)</f>
        <v>#REF!</v>
      </c>
      <c r="L42" s="3" t="e">
        <f t="shared" si="10"/>
        <v>#REF!</v>
      </c>
      <c r="M42" s="21" t="str">
        <f t="shared" si="7"/>
        <v/>
      </c>
      <c r="N42" s="21" t="str">
        <f t="shared" si="1"/>
        <v/>
      </c>
      <c r="O42" s="3" t="str">
        <f t="shared" si="2"/>
        <v/>
      </c>
    </row>
    <row r="43" spans="1:15" s="3" customFormat="1" ht="28.5" customHeight="1">
      <c r="A43" s="51"/>
      <c r="B43" s="52"/>
      <c r="C43" s="53"/>
      <c r="D43" s="46"/>
      <c r="E43" s="46"/>
      <c r="F43" s="46"/>
      <c r="G43" s="20" t="s">
        <v>11</v>
      </c>
      <c r="H43" s="47"/>
      <c r="I43" s="3" t="e">
        <f t="shared" si="8"/>
        <v>#REF!</v>
      </c>
      <c r="J43" s="3" t="e">
        <f t="shared" si="9"/>
        <v>#REF!</v>
      </c>
      <c r="K43" s="3" t="e">
        <f t="shared" si="11"/>
        <v>#REF!</v>
      </c>
      <c r="L43" s="3" t="e">
        <f t="shared" si="10"/>
        <v>#REF!</v>
      </c>
      <c r="M43" s="21" t="str">
        <f t="shared" si="7"/>
        <v/>
      </c>
      <c r="N43" s="21" t="str">
        <f t="shared" si="1"/>
        <v/>
      </c>
      <c r="O43" s="3" t="str">
        <f t="shared" si="2"/>
        <v/>
      </c>
    </row>
    <row r="44" spans="1:15" s="3" customFormat="1" ht="27.75" customHeight="1">
      <c r="A44" s="51"/>
      <c r="B44" s="52"/>
      <c r="C44" s="53"/>
      <c r="D44" s="46"/>
      <c r="E44" s="46"/>
      <c r="F44" s="46"/>
      <c r="G44" s="20" t="s">
        <v>18</v>
      </c>
      <c r="H44" s="47"/>
      <c r="I44" s="3" t="str">
        <f t="shared" si="8"/>
        <v>ул. Ломоносова, д. 50А</v>
      </c>
      <c r="J44" s="3">
        <f t="shared" si="9"/>
        <v>11</v>
      </c>
      <c r="K44" s="3" t="e">
        <f t="shared" si="11"/>
        <v>#REF!</v>
      </c>
      <c r="L44" s="3" t="e">
        <f t="shared" si="10"/>
        <v>#REF!</v>
      </c>
      <c r="M44" s="21" t="str">
        <f t="shared" si="7"/>
        <v/>
      </c>
      <c r="N44" s="21" t="str">
        <f t="shared" si="1"/>
        <v/>
      </c>
      <c r="O44" s="3" t="str">
        <f t="shared" si="2"/>
        <v/>
      </c>
    </row>
    <row r="45" spans="1:15" s="3" customFormat="1" ht="26.25" customHeight="1">
      <c r="A45" s="51"/>
      <c r="B45" s="52"/>
      <c r="C45" s="53"/>
      <c r="D45" s="46"/>
      <c r="E45" s="46"/>
      <c r="F45" s="46"/>
      <c r="G45" s="20" t="s">
        <v>12</v>
      </c>
      <c r="H45" s="47"/>
      <c r="I45" s="3" t="str">
        <f t="shared" si="8"/>
        <v>ул. Ломоносова, д. 50А</v>
      </c>
      <c r="J45" s="3">
        <f t="shared" si="9"/>
        <v>11</v>
      </c>
      <c r="K45" s="3" t="e">
        <f t="shared" si="11"/>
        <v>#REF!</v>
      </c>
      <c r="L45" s="3" t="e">
        <f t="shared" si="10"/>
        <v>#REF!</v>
      </c>
      <c r="M45" s="21" t="str">
        <f t="shared" si="7"/>
        <v/>
      </c>
      <c r="N45" s="21" t="str">
        <f t="shared" si="1"/>
        <v/>
      </c>
      <c r="O45" s="3" t="str">
        <f t="shared" si="2"/>
        <v/>
      </c>
    </row>
    <row r="46" spans="1:15" s="3" customFormat="1" ht="20.25" customHeight="1">
      <c r="A46" s="51"/>
      <c r="B46" s="52"/>
      <c r="C46" s="53"/>
      <c r="D46" s="46"/>
      <c r="E46" s="46"/>
      <c r="F46" s="46"/>
      <c r="G46" s="22" t="s">
        <v>15</v>
      </c>
      <c r="H46" s="47"/>
      <c r="I46" s="3" t="str">
        <f t="shared" si="8"/>
        <v>ул. Ломоносова, д. 50А</v>
      </c>
      <c r="J46" s="3">
        <f t="shared" si="9"/>
        <v>11</v>
      </c>
      <c r="K46" s="3" t="e">
        <f t="shared" si="11"/>
        <v>#REF!</v>
      </c>
      <c r="L46" s="3" t="e">
        <f t="shared" si="10"/>
        <v>#REF!</v>
      </c>
      <c r="M46" s="21" t="str">
        <f t="shared" si="7"/>
        <v/>
      </c>
      <c r="N46" s="21" t="str">
        <f t="shared" si="1"/>
        <v/>
      </c>
      <c r="O46" s="3" t="str">
        <f t="shared" si="2"/>
        <v/>
      </c>
    </row>
    <row r="47" spans="1:15" s="3" customFormat="1" ht="29.25" customHeight="1">
      <c r="A47" s="51">
        <v>11</v>
      </c>
      <c r="B47" s="52" t="s">
        <v>34</v>
      </c>
      <c r="C47" s="53">
        <v>1956</v>
      </c>
      <c r="D47" s="46">
        <v>6996278.8600000003</v>
      </c>
      <c r="E47" s="46">
        <v>6996278.8600000003</v>
      </c>
      <c r="F47" s="46">
        <v>0</v>
      </c>
      <c r="G47" s="20" t="s">
        <v>10</v>
      </c>
      <c r="H47" s="47">
        <v>43830</v>
      </c>
      <c r="I47" s="3" t="str">
        <f t="shared" si="8"/>
        <v>ул. Ломоносова, д. 50А</v>
      </c>
      <c r="J47" s="3">
        <f t="shared" si="9"/>
        <v>11</v>
      </c>
      <c r="K47" s="3" t="e">
        <f t="shared" si="11"/>
        <v>#REF!</v>
      </c>
      <c r="L47" s="3" t="e">
        <f t="shared" si="10"/>
        <v>#REF!</v>
      </c>
      <c r="M47" s="21" t="str">
        <f t="shared" si="7"/>
        <v/>
      </c>
      <c r="N47" s="21" t="str">
        <f t="shared" si="1"/>
        <v/>
      </c>
      <c r="O47" s="3" t="str">
        <f t="shared" si="2"/>
        <v/>
      </c>
    </row>
    <row r="48" spans="1:15" s="3" customFormat="1" ht="28.5" customHeight="1">
      <c r="A48" s="51"/>
      <c r="B48" s="52"/>
      <c r="C48" s="53"/>
      <c r="D48" s="46"/>
      <c r="E48" s="46"/>
      <c r="F48" s="46"/>
      <c r="G48" s="20" t="s">
        <v>11</v>
      </c>
      <c r="H48" s="47"/>
      <c r="I48" s="3" t="str">
        <f t="shared" si="8"/>
        <v>ул. Ломоносова, д. 50А</v>
      </c>
      <c r="J48" s="3">
        <f t="shared" si="9"/>
        <v>11</v>
      </c>
      <c r="K48" s="3" t="e">
        <f t="shared" si="11"/>
        <v>#REF!</v>
      </c>
      <c r="L48" s="3" t="e">
        <f t="shared" si="10"/>
        <v>#REF!</v>
      </c>
      <c r="M48" s="21" t="str">
        <f t="shared" si="7"/>
        <v/>
      </c>
      <c r="N48" s="21" t="str">
        <f t="shared" si="1"/>
        <v/>
      </c>
      <c r="O48" s="3" t="str">
        <f t="shared" si="2"/>
        <v/>
      </c>
    </row>
    <row r="49" spans="1:15" s="3" customFormat="1" ht="31.5" customHeight="1">
      <c r="A49" s="51"/>
      <c r="B49" s="52"/>
      <c r="C49" s="53"/>
      <c r="D49" s="46"/>
      <c r="E49" s="46"/>
      <c r="F49" s="46"/>
      <c r="G49" s="20" t="s">
        <v>18</v>
      </c>
      <c r="H49" s="47"/>
      <c r="I49" s="3" t="str">
        <f t="shared" si="8"/>
        <v>ул. Ломоносова, д. 52А</v>
      </c>
      <c r="J49" s="3">
        <f t="shared" si="9"/>
        <v>11</v>
      </c>
      <c r="K49" s="3" t="e">
        <f t="shared" si="11"/>
        <v>#REF!</v>
      </c>
      <c r="L49" s="3" t="e">
        <f t="shared" si="10"/>
        <v>#REF!</v>
      </c>
      <c r="M49" s="21" t="str">
        <f t="shared" si="7"/>
        <v/>
      </c>
      <c r="N49" s="21" t="str">
        <f t="shared" si="1"/>
        <v/>
      </c>
      <c r="O49" s="3" t="str">
        <f t="shared" si="2"/>
        <v/>
      </c>
    </row>
    <row r="50" spans="1:15" s="3" customFormat="1" ht="26.25" customHeight="1">
      <c r="A50" s="51"/>
      <c r="B50" s="52"/>
      <c r="C50" s="53"/>
      <c r="D50" s="46"/>
      <c r="E50" s="46"/>
      <c r="F50" s="46"/>
      <c r="G50" s="20" t="s">
        <v>12</v>
      </c>
      <c r="H50" s="47"/>
      <c r="I50" s="3" t="str">
        <f t="shared" si="8"/>
        <v>ул. Ломоносова, д. 52А</v>
      </c>
      <c r="J50" s="3">
        <f t="shared" si="9"/>
        <v>11</v>
      </c>
      <c r="K50" s="3" t="e">
        <f t="shared" si="11"/>
        <v>#REF!</v>
      </c>
      <c r="L50" s="3" t="e">
        <f t="shared" si="10"/>
        <v>#REF!</v>
      </c>
      <c r="M50" s="21" t="str">
        <f t="shared" si="7"/>
        <v/>
      </c>
      <c r="N50" s="21" t="str">
        <f t="shared" si="1"/>
        <v/>
      </c>
      <c r="O50" s="3" t="str">
        <f t="shared" si="2"/>
        <v/>
      </c>
    </row>
    <row r="51" spans="1:15" s="3" customFormat="1" ht="22.5" customHeight="1">
      <c r="A51" s="51"/>
      <c r="B51" s="52"/>
      <c r="C51" s="53"/>
      <c r="D51" s="46"/>
      <c r="E51" s="46"/>
      <c r="F51" s="46"/>
      <c r="G51" s="22" t="s">
        <v>15</v>
      </c>
      <c r="H51" s="47"/>
      <c r="I51" s="3" t="str">
        <f t="shared" si="8"/>
        <v>ул. Ломоносова, д. 52А</v>
      </c>
      <c r="J51" s="3">
        <f t="shared" si="9"/>
        <v>11</v>
      </c>
      <c r="K51" s="3" t="e">
        <f t="shared" si="11"/>
        <v>#REF!</v>
      </c>
      <c r="L51" s="3" t="e">
        <f t="shared" si="10"/>
        <v>#REF!</v>
      </c>
      <c r="M51" s="21" t="str">
        <f t="shared" si="7"/>
        <v/>
      </c>
      <c r="N51" s="21" t="str">
        <f t="shared" si="1"/>
        <v/>
      </c>
      <c r="O51" s="3" t="str">
        <f t="shared" si="2"/>
        <v/>
      </c>
    </row>
    <row r="52" spans="1:15" s="3" customFormat="1" ht="30.75" customHeight="1">
      <c r="A52" s="51">
        <v>12</v>
      </c>
      <c r="B52" s="52" t="s">
        <v>35</v>
      </c>
      <c r="C52" s="53">
        <v>1956</v>
      </c>
      <c r="D52" s="46">
        <v>7079439.3499999996</v>
      </c>
      <c r="E52" s="46">
        <v>7079439.3499999996</v>
      </c>
      <c r="F52" s="46">
        <v>0</v>
      </c>
      <c r="G52" s="20" t="s">
        <v>10</v>
      </c>
      <c r="H52" s="47">
        <v>43830</v>
      </c>
      <c r="I52" s="3" t="str">
        <f t="shared" si="8"/>
        <v>ул. Ломоносова, д. 52А</v>
      </c>
      <c r="J52" s="3">
        <f t="shared" si="9"/>
        <v>11</v>
      </c>
      <c r="K52" s="3" t="e">
        <f t="shared" si="11"/>
        <v>#REF!</v>
      </c>
      <c r="L52" s="3" t="e">
        <f t="shared" si="10"/>
        <v>#REF!</v>
      </c>
      <c r="M52" s="21" t="str">
        <f t="shared" ref="M52:M70" si="12">IF(A55="Итого:","Итого:","")</f>
        <v/>
      </c>
      <c r="N52" s="21" t="str">
        <f t="shared" si="1"/>
        <v/>
      </c>
      <c r="O52" s="3" t="str">
        <f t="shared" si="2"/>
        <v/>
      </c>
    </row>
    <row r="53" spans="1:15" s="3" customFormat="1" ht="26.25" customHeight="1">
      <c r="A53" s="51"/>
      <c r="B53" s="52"/>
      <c r="C53" s="53"/>
      <c r="D53" s="46"/>
      <c r="E53" s="46"/>
      <c r="F53" s="46"/>
      <c r="G53" s="20" t="s">
        <v>11</v>
      </c>
      <c r="H53" s="47"/>
      <c r="I53" s="3" t="str">
        <f t="shared" ref="I53:I70" si="13">IF(B56=0,I52,B56)</f>
        <v>ул. Ломоносова, д. 52А</v>
      </c>
      <c r="J53" s="3">
        <f t="shared" ref="J53:J70" si="14">IF(LEN(IFERROR(VALUE(IF(A56=0,J52,A56)),IF(A56=0,J52,A56)))=6,J52,IFERROR(IF(VALUE(IF(A56=0,J52,A56))&gt;0,J52,5),IF(A56=0,J52,A56)))</f>
        <v>11</v>
      </c>
      <c r="K53" s="3" t="e">
        <f t="shared" si="11"/>
        <v>#REF!</v>
      </c>
      <c r="L53" s="3" t="e">
        <f t="shared" si="10"/>
        <v>#REF!</v>
      </c>
      <c r="M53" s="21" t="str">
        <f t="shared" si="12"/>
        <v/>
      </c>
      <c r="N53" s="21" t="str">
        <f t="shared" si="1"/>
        <v/>
      </c>
      <c r="O53" s="3" t="str">
        <f t="shared" si="2"/>
        <v/>
      </c>
    </row>
    <row r="54" spans="1:15" s="3" customFormat="1" ht="26.25" customHeight="1">
      <c r="A54" s="51"/>
      <c r="B54" s="52"/>
      <c r="C54" s="53"/>
      <c r="D54" s="46"/>
      <c r="E54" s="46"/>
      <c r="F54" s="46"/>
      <c r="G54" s="20" t="s">
        <v>18</v>
      </c>
      <c r="H54" s="47"/>
      <c r="I54" s="3" t="str">
        <f t="shared" si="13"/>
        <v>ул. Первомайская, д. 67</v>
      </c>
      <c r="J54" s="3">
        <f t="shared" si="14"/>
        <v>11</v>
      </c>
      <c r="K54" s="3" t="e">
        <f t="shared" ref="K54:K70" si="15">IF(LEN(IFERROR(VALUE(IF(A57=0,K53,A57)),IF(A57=0,K53,A57)))=11,IFERROR(VALUE(IF(A57=0,K53,A57)),IF(A57=0,K53,A57)),K52)</f>
        <v>#REF!</v>
      </c>
      <c r="L54" s="3" t="e">
        <f t="shared" si="10"/>
        <v>#REF!</v>
      </c>
      <c r="M54" s="21" t="str">
        <f t="shared" si="12"/>
        <v/>
      </c>
      <c r="N54" s="21" t="str">
        <f t="shared" si="1"/>
        <v/>
      </c>
      <c r="O54" s="3" t="str">
        <f t="shared" si="2"/>
        <v/>
      </c>
    </row>
    <row r="55" spans="1:15" s="3" customFormat="1" ht="30.75" customHeight="1">
      <c r="A55" s="51"/>
      <c r="B55" s="52"/>
      <c r="C55" s="53"/>
      <c r="D55" s="46"/>
      <c r="E55" s="46"/>
      <c r="F55" s="46"/>
      <c r="G55" s="20" t="s">
        <v>12</v>
      </c>
      <c r="H55" s="47"/>
      <c r="I55" s="3" t="str">
        <f t="shared" si="13"/>
        <v>ул. Первомайская, д. 67</v>
      </c>
      <c r="J55" s="3">
        <f t="shared" si="14"/>
        <v>11</v>
      </c>
      <c r="K55" s="3" t="e">
        <f t="shared" si="15"/>
        <v>#REF!</v>
      </c>
      <c r="L55" s="3" t="e">
        <f t="shared" si="10"/>
        <v>#REF!</v>
      </c>
      <c r="M55" s="21" t="str">
        <f t="shared" si="12"/>
        <v/>
      </c>
      <c r="N55" s="21" t="str">
        <f t="shared" si="1"/>
        <v/>
      </c>
      <c r="O55" s="3" t="str">
        <f t="shared" si="2"/>
        <v/>
      </c>
    </row>
    <row r="56" spans="1:15" s="3" customFormat="1" ht="22.5" customHeight="1">
      <c r="A56" s="51"/>
      <c r="B56" s="52"/>
      <c r="C56" s="53"/>
      <c r="D56" s="46"/>
      <c r="E56" s="46"/>
      <c r="F56" s="46"/>
      <c r="G56" s="22" t="s">
        <v>15</v>
      </c>
      <c r="H56" s="47"/>
      <c r="I56" s="3" t="e">
        <f>IF(#REF!=0,I55,#REF!)</f>
        <v>#REF!</v>
      </c>
      <c r="J56" s="3" t="e">
        <f>IF(LEN(IFERROR(VALUE(IF(#REF!=0,J55,#REF!)),IF(#REF!=0,J55,#REF!)))=6,J55,IFERROR(IF(VALUE(IF(#REF!=0,J55,#REF!))&gt;0,J55,5),IF(#REF!=0,J55,#REF!)))</f>
        <v>#REF!</v>
      </c>
      <c r="K56" s="3" t="e">
        <f>IF(LEN(IFERROR(VALUE(IF(#REF!=0,K55,#REF!)),IF(#REF!=0,K55,#REF!)))=11,IFERROR(VALUE(IF(#REF!=0,K55,#REF!)),IF(#REF!=0,K55,#REF!)),K54)</f>
        <v>#REF!</v>
      </c>
      <c r="L56" s="3" t="e">
        <f t="shared" si="10"/>
        <v>#REF!</v>
      </c>
      <c r="M56" s="21" t="e">
        <f>IF(#REF!="Итого:","Итого:","")</f>
        <v>#REF!</v>
      </c>
      <c r="N56" s="21" t="e">
        <f t="shared" si="1"/>
        <v>#REF!</v>
      </c>
      <c r="O56" s="3" t="e">
        <f t="shared" si="2"/>
        <v>#REF!</v>
      </c>
    </row>
    <row r="57" spans="1:15" s="3" customFormat="1" ht="28.5" customHeight="1">
      <c r="A57" s="51">
        <v>13</v>
      </c>
      <c r="B57" s="52" t="s">
        <v>36</v>
      </c>
      <c r="C57" s="53">
        <v>1971</v>
      </c>
      <c r="D57" s="46">
        <v>3693387.88</v>
      </c>
      <c r="E57" s="46">
        <v>3693387.88</v>
      </c>
      <c r="F57" s="46">
        <v>0</v>
      </c>
      <c r="G57" s="20" t="s">
        <v>10</v>
      </c>
      <c r="H57" s="47">
        <v>43830</v>
      </c>
      <c r="I57" s="3" t="str">
        <f>IF(B59=0,I56,B59)</f>
        <v>ул. Торцева, д. 38А</v>
      </c>
      <c r="J57" s="3">
        <f>IF(LEN(IFERROR(VALUE(IF(A59=0,J56,A59)),IF(A59=0,J56,A59)))=6,J56,IFERROR(IF(VALUE(IF(A59=0,J56,A59))&gt;0,J56,5),IF(A59=0,J56,A59)))</f>
        <v>14</v>
      </c>
      <c r="K57" s="3" t="e">
        <f>IF(LEN(IFERROR(VALUE(IF(A59=0,K56,A59)),IF(A59=0,K56,A59)))=11,IFERROR(VALUE(IF(A59=0,K56,A59)),IF(A59=0,K56,A59)),K55)</f>
        <v>#REF!</v>
      </c>
      <c r="L57" s="3" t="e">
        <f t="shared" si="10"/>
        <v>#REF!</v>
      </c>
      <c r="M57" s="21" t="str">
        <f>IF(A59="Итого:","Итого:","")</f>
        <v/>
      </c>
      <c r="N57" s="21" t="str">
        <f t="shared" si="1"/>
        <v/>
      </c>
      <c r="O57" s="3" t="str">
        <f t="shared" si="2"/>
        <v/>
      </c>
    </row>
    <row r="58" spans="1:15" s="3" customFormat="1" ht="28.5" customHeight="1">
      <c r="A58" s="51"/>
      <c r="B58" s="52"/>
      <c r="C58" s="53"/>
      <c r="D58" s="46"/>
      <c r="E58" s="46"/>
      <c r="F58" s="46"/>
      <c r="G58" s="22" t="s">
        <v>11</v>
      </c>
      <c r="H58" s="47"/>
      <c r="I58" s="3" t="str">
        <f>IF(B60=0,I57,B60)</f>
        <v>ул. Торцева, д. 38А</v>
      </c>
      <c r="J58" s="3">
        <f>IF(LEN(IFERROR(VALUE(IF(A60=0,J57,A60)),IF(A60=0,J57,A60)))=6,J57,IFERROR(IF(VALUE(IF(A60=0,J57,A60))&gt;0,J57,5),IF(A60=0,J57,A60)))</f>
        <v>14</v>
      </c>
      <c r="K58" s="3" t="e">
        <f>IF(LEN(IFERROR(VALUE(IF(A60=0,K57,A60)),IF(A60=0,K57,A60)))=11,IFERROR(VALUE(IF(A60=0,K57,A60)),IF(A60=0,K57,A60)),K56)</f>
        <v>#REF!</v>
      </c>
      <c r="L58" s="3" t="e">
        <f t="shared" si="10"/>
        <v>#REF!</v>
      </c>
      <c r="M58" s="21" t="str">
        <f>IF(A60="Итого:","Итого:","")</f>
        <v/>
      </c>
      <c r="N58" s="21" t="str">
        <f t="shared" si="1"/>
        <v/>
      </c>
      <c r="O58" s="3" t="str">
        <f t="shared" si="2"/>
        <v/>
      </c>
    </row>
    <row r="59" spans="1:15" s="3" customFormat="1" ht="28.5" customHeight="1">
      <c r="A59" s="51">
        <v>14</v>
      </c>
      <c r="B59" s="52" t="s">
        <v>37</v>
      </c>
      <c r="C59" s="53">
        <v>1958</v>
      </c>
      <c r="D59" s="46">
        <v>7584409.79</v>
      </c>
      <c r="E59" s="46">
        <v>7584409.79</v>
      </c>
      <c r="F59" s="46">
        <v>0</v>
      </c>
      <c r="G59" s="20" t="s">
        <v>10</v>
      </c>
      <c r="H59" s="47">
        <v>43830</v>
      </c>
      <c r="I59" s="3" t="e">
        <f>IF(B62=0,#REF!,B62)</f>
        <v>#REF!</v>
      </c>
      <c r="J59" s="3" t="e">
        <f>IF(LEN(IFERROR(VALUE(IF(A62=0,#REF!,A62)),IF(A62=0,#REF!,A62)))=6,#REF!,IFERROR(IF(VALUE(IF(A62=0,#REF!,A62))&gt;0,#REF!,5),IF(A62=0,#REF!,A62)))</f>
        <v>#REF!</v>
      </c>
      <c r="K59" s="3" t="e">
        <f>IF(LEN(IFERROR(VALUE(IF(A62=0,#REF!,A62)),IF(A62=0,#REF!,A62)))=11,IFERROR(VALUE(IF(A62=0,#REF!,A62)),IF(A62=0,#REF!,A62)),K58)</f>
        <v>#REF!</v>
      </c>
      <c r="L59" s="3" t="e">
        <f>IF(#REF!="","",#REF!)</f>
        <v>#REF!</v>
      </c>
      <c r="M59" s="21" t="str">
        <f t="shared" si="12"/>
        <v/>
      </c>
      <c r="N59" s="21" t="str">
        <f t="shared" si="1"/>
        <v/>
      </c>
      <c r="O59" s="3" t="str">
        <f t="shared" si="2"/>
        <v/>
      </c>
    </row>
    <row r="60" spans="1:15" s="3" customFormat="1" ht="30" customHeight="1">
      <c r="A60" s="51"/>
      <c r="B60" s="52"/>
      <c r="C60" s="53"/>
      <c r="D60" s="46"/>
      <c r="E60" s="46"/>
      <c r="F60" s="46"/>
      <c r="G60" s="20" t="s">
        <v>11</v>
      </c>
      <c r="H60" s="47"/>
      <c r="I60" s="3" t="e">
        <f t="shared" si="13"/>
        <v>#REF!</v>
      </c>
      <c r="J60" s="3" t="e">
        <f t="shared" si="14"/>
        <v>#REF!</v>
      </c>
      <c r="K60" s="3" t="e">
        <f>IF(LEN(IFERROR(VALUE(IF(A63=0,K59,A63)),IF(A63=0,K59,A63)))=11,IFERROR(VALUE(IF(A63=0,K59,A63)),IF(A63=0,K59,A63)),#REF!)</f>
        <v>#REF!</v>
      </c>
      <c r="L60" s="3" t="e">
        <f t="shared" si="10"/>
        <v>#REF!</v>
      </c>
      <c r="M60" s="21" t="str">
        <f t="shared" si="12"/>
        <v/>
      </c>
      <c r="N60" s="21" t="str">
        <f t="shared" si="1"/>
        <v/>
      </c>
      <c r="O60" s="3" t="str">
        <f t="shared" si="2"/>
        <v/>
      </c>
    </row>
    <row r="61" spans="1:15" s="3" customFormat="1" ht="26.25" customHeight="1">
      <c r="A61" s="51"/>
      <c r="B61" s="52"/>
      <c r="C61" s="53"/>
      <c r="D61" s="46"/>
      <c r="E61" s="46"/>
      <c r="F61" s="46"/>
      <c r="G61" s="20" t="s">
        <v>18</v>
      </c>
      <c r="H61" s="47"/>
      <c r="I61" s="3" t="str">
        <f t="shared" si="13"/>
        <v>ул. Торцева, д. 51</v>
      </c>
      <c r="J61" s="3">
        <f t="shared" si="14"/>
        <v>15</v>
      </c>
      <c r="K61" s="3" t="e">
        <f t="shared" si="15"/>
        <v>#REF!</v>
      </c>
      <c r="L61" s="3" t="e">
        <f t="shared" si="10"/>
        <v>#REF!</v>
      </c>
      <c r="M61" s="21" t="str">
        <f t="shared" si="12"/>
        <v/>
      </c>
      <c r="N61" s="21" t="str">
        <f t="shared" si="1"/>
        <v/>
      </c>
      <c r="O61" s="3" t="str">
        <f t="shared" si="2"/>
        <v/>
      </c>
    </row>
    <row r="62" spans="1:15" s="3" customFormat="1" ht="27" customHeight="1">
      <c r="A62" s="51"/>
      <c r="B62" s="52"/>
      <c r="C62" s="53"/>
      <c r="D62" s="46"/>
      <c r="E62" s="46"/>
      <c r="F62" s="46"/>
      <c r="G62" s="20" t="s">
        <v>12</v>
      </c>
      <c r="H62" s="47"/>
      <c r="I62" s="3" t="str">
        <f t="shared" si="13"/>
        <v>ул. Торцева, д. 51</v>
      </c>
      <c r="J62" s="3">
        <f t="shared" si="14"/>
        <v>15</v>
      </c>
      <c r="K62" s="3" t="e">
        <f t="shared" si="15"/>
        <v>#REF!</v>
      </c>
      <c r="L62" s="3" t="e">
        <f t="shared" si="10"/>
        <v>#REF!</v>
      </c>
      <c r="M62" s="21" t="str">
        <f t="shared" si="12"/>
        <v/>
      </c>
      <c r="N62" s="21" t="str">
        <f t="shared" si="1"/>
        <v/>
      </c>
      <c r="O62" s="3" t="str">
        <f t="shared" si="2"/>
        <v/>
      </c>
    </row>
    <row r="63" spans="1:15" s="3" customFormat="1" ht="18.75" customHeight="1">
      <c r="A63" s="51"/>
      <c r="B63" s="52"/>
      <c r="C63" s="53"/>
      <c r="D63" s="46"/>
      <c r="E63" s="46"/>
      <c r="F63" s="46"/>
      <c r="G63" s="22" t="s">
        <v>15</v>
      </c>
      <c r="H63" s="47"/>
      <c r="I63" s="3" t="str">
        <f t="shared" si="13"/>
        <v>ул. Торцева, д. 53</v>
      </c>
      <c r="J63" s="3">
        <f t="shared" si="14"/>
        <v>15</v>
      </c>
      <c r="K63" s="3" t="e">
        <f t="shared" si="15"/>
        <v>#REF!</v>
      </c>
      <c r="L63" s="3" t="e">
        <f t="shared" si="10"/>
        <v>#REF!</v>
      </c>
      <c r="M63" s="21" t="str">
        <f t="shared" si="12"/>
        <v/>
      </c>
      <c r="N63" s="21" t="str">
        <f t="shared" si="1"/>
        <v/>
      </c>
      <c r="O63" s="3" t="str">
        <f t="shared" si="2"/>
        <v/>
      </c>
    </row>
    <row r="64" spans="1:15" s="3" customFormat="1" ht="28.5" customHeight="1">
      <c r="A64" s="51">
        <v>15</v>
      </c>
      <c r="B64" s="52" t="s">
        <v>38</v>
      </c>
      <c r="C64" s="53">
        <v>1956</v>
      </c>
      <c r="D64" s="46">
        <v>4685898.55</v>
      </c>
      <c r="E64" s="46">
        <v>4685898.55</v>
      </c>
      <c r="F64" s="46">
        <v>0</v>
      </c>
      <c r="G64" s="20" t="s">
        <v>18</v>
      </c>
      <c r="H64" s="47">
        <v>43830</v>
      </c>
      <c r="I64" s="3" t="str">
        <f t="shared" si="13"/>
        <v>ул. Торцева, д. 53</v>
      </c>
      <c r="J64" s="3">
        <f t="shared" si="14"/>
        <v>15</v>
      </c>
      <c r="K64" s="3" t="e">
        <f t="shared" si="15"/>
        <v>#REF!</v>
      </c>
      <c r="L64" s="3" t="e">
        <f t="shared" si="10"/>
        <v>#REF!</v>
      </c>
      <c r="M64" s="21" t="str">
        <f t="shared" si="12"/>
        <v/>
      </c>
      <c r="N64" s="21" t="str">
        <f t="shared" si="1"/>
        <v/>
      </c>
      <c r="O64" s="3" t="str">
        <f t="shared" si="2"/>
        <v/>
      </c>
    </row>
    <row r="65" spans="1:15" s="3" customFormat="1" ht="21" customHeight="1">
      <c r="A65" s="51"/>
      <c r="B65" s="52"/>
      <c r="C65" s="53"/>
      <c r="D65" s="46"/>
      <c r="E65" s="46"/>
      <c r="F65" s="46"/>
      <c r="G65" s="22" t="s">
        <v>15</v>
      </c>
      <c r="H65" s="47"/>
      <c r="I65" s="3" t="str">
        <f t="shared" si="13"/>
        <v>ул. Торцева, д. 53</v>
      </c>
      <c r="J65" s="3">
        <f t="shared" si="14"/>
        <v>15</v>
      </c>
      <c r="K65" s="3" t="e">
        <f t="shared" si="15"/>
        <v>#REF!</v>
      </c>
      <c r="L65" s="3" t="e">
        <f t="shared" si="10"/>
        <v>#REF!</v>
      </c>
      <c r="M65" s="21" t="str">
        <f t="shared" si="12"/>
        <v/>
      </c>
      <c r="N65" s="21" t="str">
        <f t="shared" ref="N65:N73" si="16">IF(M65="","",CONCATENATE(K65," ",M65," ",J65," ",L65))</f>
        <v/>
      </c>
      <c r="O65" s="3" t="str">
        <f t="shared" ref="O65:O73" si="17">IF(M65="","",CONCATENATE(M65," ",K65,L65))</f>
        <v/>
      </c>
    </row>
    <row r="66" spans="1:15" s="3" customFormat="1" ht="25.5" customHeight="1">
      <c r="A66" s="51">
        <v>16</v>
      </c>
      <c r="B66" s="52" t="s">
        <v>39</v>
      </c>
      <c r="C66" s="53">
        <v>1957</v>
      </c>
      <c r="D66" s="46">
        <v>15740882.82</v>
      </c>
      <c r="E66" s="46">
        <v>15740882.82</v>
      </c>
      <c r="F66" s="46">
        <v>0</v>
      </c>
      <c r="G66" s="20" t="s">
        <v>10</v>
      </c>
      <c r="H66" s="47">
        <v>43830</v>
      </c>
      <c r="I66" s="3" t="str">
        <f t="shared" si="13"/>
        <v>ул. Торцева, д. 53</v>
      </c>
      <c r="J66" s="3">
        <f t="shared" si="14"/>
        <v>15</v>
      </c>
      <c r="K66" s="3" t="e">
        <f t="shared" si="15"/>
        <v>#REF!</v>
      </c>
      <c r="L66" s="3" t="e">
        <f t="shared" si="10"/>
        <v>#REF!</v>
      </c>
      <c r="M66" s="21" t="str">
        <f t="shared" si="12"/>
        <v/>
      </c>
      <c r="N66" s="21" t="str">
        <f t="shared" si="16"/>
        <v/>
      </c>
      <c r="O66" s="3" t="str">
        <f t="shared" si="17"/>
        <v/>
      </c>
    </row>
    <row r="67" spans="1:15" s="3" customFormat="1" ht="27" customHeight="1">
      <c r="A67" s="51"/>
      <c r="B67" s="52"/>
      <c r="C67" s="53"/>
      <c r="D67" s="46"/>
      <c r="E67" s="46"/>
      <c r="F67" s="46"/>
      <c r="G67" s="20" t="s">
        <v>11</v>
      </c>
      <c r="H67" s="47"/>
      <c r="I67" s="3" t="str">
        <f t="shared" si="13"/>
        <v>ул. Торцева, д. 53</v>
      </c>
      <c r="J67" s="3">
        <f t="shared" si="14"/>
        <v>15</v>
      </c>
      <c r="K67" s="3" t="e">
        <f t="shared" si="15"/>
        <v>#REF!</v>
      </c>
      <c r="L67" s="3" t="e">
        <f t="shared" si="10"/>
        <v>#REF!</v>
      </c>
      <c r="M67" s="21" t="str">
        <f t="shared" si="12"/>
        <v/>
      </c>
      <c r="N67" s="21" t="str">
        <f t="shared" si="16"/>
        <v/>
      </c>
      <c r="O67" s="3" t="str">
        <f t="shared" si="17"/>
        <v/>
      </c>
    </row>
    <row r="68" spans="1:15" s="3" customFormat="1" ht="29.25" customHeight="1">
      <c r="A68" s="51"/>
      <c r="B68" s="52"/>
      <c r="C68" s="53"/>
      <c r="D68" s="46"/>
      <c r="E68" s="46"/>
      <c r="F68" s="46"/>
      <c r="G68" s="20" t="s">
        <v>18</v>
      </c>
      <c r="H68" s="47"/>
      <c r="I68" s="3" t="str">
        <f t="shared" si="13"/>
        <v>ул. Торцева, д. 57/1</v>
      </c>
      <c r="J68" s="3">
        <f t="shared" si="14"/>
        <v>15</v>
      </c>
      <c r="K68" s="3" t="e">
        <f t="shared" si="15"/>
        <v>#REF!</v>
      </c>
      <c r="L68" s="3" t="e">
        <f t="shared" si="10"/>
        <v>#REF!</v>
      </c>
      <c r="M68" s="21" t="str">
        <f t="shared" si="12"/>
        <v/>
      </c>
      <c r="N68" s="21" t="str">
        <f t="shared" si="16"/>
        <v/>
      </c>
      <c r="O68" s="3" t="str">
        <f t="shared" si="17"/>
        <v/>
      </c>
    </row>
    <row r="69" spans="1:15" s="3" customFormat="1" ht="27.75" customHeight="1">
      <c r="A69" s="51"/>
      <c r="B69" s="52"/>
      <c r="C69" s="53"/>
      <c r="D69" s="46"/>
      <c r="E69" s="46"/>
      <c r="F69" s="46"/>
      <c r="G69" s="20" t="s">
        <v>12</v>
      </c>
      <c r="H69" s="47"/>
      <c r="I69" s="3" t="str">
        <f t="shared" si="13"/>
        <v>ул. Торцева, д. 57/1</v>
      </c>
      <c r="J69" s="3">
        <f t="shared" si="14"/>
        <v>15</v>
      </c>
      <c r="K69" s="3" t="e">
        <f t="shared" si="15"/>
        <v>#REF!</v>
      </c>
      <c r="L69" s="3" t="e">
        <f t="shared" si="10"/>
        <v>#REF!</v>
      </c>
      <c r="M69" s="21" t="str">
        <f t="shared" si="12"/>
        <v/>
      </c>
      <c r="N69" s="21" t="str">
        <f t="shared" si="16"/>
        <v/>
      </c>
      <c r="O69" s="3" t="str">
        <f t="shared" si="17"/>
        <v/>
      </c>
    </row>
    <row r="70" spans="1:15" s="3" customFormat="1" ht="21" customHeight="1">
      <c r="A70" s="51"/>
      <c r="B70" s="52"/>
      <c r="C70" s="53"/>
      <c r="D70" s="46"/>
      <c r="E70" s="46"/>
      <c r="F70" s="46"/>
      <c r="G70" s="22" t="s">
        <v>15</v>
      </c>
      <c r="H70" s="47"/>
      <c r="I70" s="3" t="str">
        <f t="shared" si="13"/>
        <v>ул. Юбилейная, д. 29</v>
      </c>
      <c r="J70" s="3">
        <f t="shared" si="14"/>
        <v>15</v>
      </c>
      <c r="K70" s="3" t="e">
        <f t="shared" si="15"/>
        <v>#REF!</v>
      </c>
      <c r="L70" s="3" t="e">
        <f t="shared" si="10"/>
        <v>#REF!</v>
      </c>
      <c r="M70" s="21" t="str">
        <f t="shared" si="12"/>
        <v/>
      </c>
      <c r="N70" s="21" t="str">
        <f t="shared" si="16"/>
        <v/>
      </c>
      <c r="O70" s="3" t="str">
        <f t="shared" si="17"/>
        <v/>
      </c>
    </row>
    <row r="71" spans="1:15" s="3" customFormat="1" ht="26.25" customHeight="1">
      <c r="A71" s="51">
        <v>17</v>
      </c>
      <c r="B71" s="52" t="s">
        <v>40</v>
      </c>
      <c r="C71" s="53">
        <v>1957</v>
      </c>
      <c r="D71" s="46">
        <v>8646819.4700000007</v>
      </c>
      <c r="E71" s="46">
        <v>8646819.4700000007</v>
      </c>
      <c r="F71" s="46">
        <v>0</v>
      </c>
      <c r="G71" s="20" t="s">
        <v>18</v>
      </c>
      <c r="H71" s="47">
        <v>43830</v>
      </c>
      <c r="I71" s="3" t="e">
        <f>IF(#REF!=0,I70,#REF!)</f>
        <v>#REF!</v>
      </c>
      <c r="J71" s="3" t="e">
        <f>IF(LEN(IFERROR(VALUE(IF(#REF!=0,J70,#REF!)),IF(#REF!=0,J70,#REF!)))=6,J70,IFERROR(IF(VALUE(IF(#REF!=0,J70,#REF!))&gt;0,J70,5),IF(#REF!=0,J70,#REF!)))</f>
        <v>#REF!</v>
      </c>
      <c r="K71" s="3" t="e">
        <f>IF(LEN(IFERROR(VALUE(IF(#REF!=0,K70,#REF!)),IF(#REF!=0,K70,#REF!)))=11,IFERROR(VALUE(IF(#REF!=0,K70,#REF!)),IF(#REF!=0,K70,#REF!)),K69)</f>
        <v>#REF!</v>
      </c>
      <c r="L71" s="3" t="e">
        <f t="shared" si="10"/>
        <v>#REF!</v>
      </c>
      <c r="M71" s="21" t="e">
        <f>IF(#REF!="Итого:","Итого:","")</f>
        <v>#REF!</v>
      </c>
      <c r="N71" s="21" t="e">
        <f t="shared" si="16"/>
        <v>#REF!</v>
      </c>
      <c r="O71" s="3" t="e">
        <f t="shared" si="17"/>
        <v>#REF!</v>
      </c>
    </row>
    <row r="72" spans="1:15" s="3" customFormat="1" ht="21" customHeight="1">
      <c r="A72" s="51"/>
      <c r="B72" s="52"/>
      <c r="C72" s="53"/>
      <c r="D72" s="46"/>
      <c r="E72" s="46"/>
      <c r="F72" s="46"/>
      <c r="G72" s="22" t="s">
        <v>15</v>
      </c>
      <c r="H72" s="47"/>
      <c r="I72" s="3" t="e">
        <f>IF(#REF!=0,#REF!,#REF!)</f>
        <v>#REF!</v>
      </c>
      <c r="J72" s="3" t="e">
        <f>IF(LEN(IFERROR(VALUE(IF(#REF!=0,#REF!,#REF!)),IF(#REF!=0,#REF!,#REF!)))=6,#REF!,IFERROR(IF(VALUE(IF(#REF!=0,#REF!,#REF!))&gt;0,#REF!,5),IF(#REF!=0,#REF!,#REF!)))</f>
        <v>#REF!</v>
      </c>
      <c r="K72" s="3" t="e">
        <f>IF(LEN(IFERROR(VALUE(IF(#REF!=0,#REF!,#REF!)),IF(#REF!=0,#REF!,#REF!)))=11,IFERROR(VALUE(IF(#REF!=0,#REF!,#REF!)),IF(#REF!=0,#REF!,#REF!)),K71)</f>
        <v>#REF!</v>
      </c>
      <c r="L72" s="3" t="e">
        <f>IF(#REF!="","",#REF!)</f>
        <v>#REF!</v>
      </c>
      <c r="M72" s="21" t="e">
        <f>IF(#REF!="Итого:","Итого:","")</f>
        <v>#REF!</v>
      </c>
      <c r="N72" s="21" t="e">
        <f t="shared" si="16"/>
        <v>#REF!</v>
      </c>
      <c r="O72" s="3" t="e">
        <f t="shared" si="17"/>
        <v>#REF!</v>
      </c>
    </row>
    <row r="73" spans="1:15" s="3" customFormat="1" ht="30.75" customHeight="1">
      <c r="A73" s="23">
        <v>18</v>
      </c>
      <c r="B73" s="22" t="s">
        <v>41</v>
      </c>
      <c r="C73" s="24">
        <v>1983</v>
      </c>
      <c r="D73" s="25">
        <v>11610013.27</v>
      </c>
      <c r="E73" s="25">
        <v>11610013.27</v>
      </c>
      <c r="F73" s="25">
        <v>0</v>
      </c>
      <c r="G73" s="22" t="s">
        <v>18</v>
      </c>
      <c r="H73" s="26">
        <v>43830</v>
      </c>
      <c r="I73" s="3" t="e">
        <f>IF(#REF!=0,I72,#REF!)</f>
        <v>#REF!</v>
      </c>
      <c r="J73" s="3" t="e">
        <f>IF(LEN(IFERROR(VALUE(IF(#REF!=0,J72,#REF!)),IF(#REF!=0,J72,#REF!)))=6,J72,IFERROR(IF(VALUE(IF(#REF!=0,J72,#REF!))&gt;0,J72,5),IF(#REF!=0,J72,#REF!)))</f>
        <v>#REF!</v>
      </c>
      <c r="K73" s="3" t="e">
        <f>IF(LEN(IFERROR(VALUE(IF(#REF!=0,K72,#REF!)),IF(#REF!=0,K72,#REF!)))=11,IFERROR(VALUE(IF(#REF!=0,K72,#REF!)),IF(#REF!=0,K72,#REF!)),#REF!)</f>
        <v>#REF!</v>
      </c>
      <c r="L73" s="3" t="e">
        <f t="shared" si="10"/>
        <v>#REF!</v>
      </c>
      <c r="M73" s="21" t="e">
        <f>IF(#REF!="Итого:","Итого:","")</f>
        <v>#REF!</v>
      </c>
      <c r="N73" s="21" t="e">
        <f t="shared" si="16"/>
        <v>#REF!</v>
      </c>
      <c r="O73" s="3" t="e">
        <f t="shared" si="17"/>
        <v>#REF!</v>
      </c>
    </row>
    <row r="74" spans="1:15" s="12" customFormat="1" ht="17.25" customHeight="1">
      <c r="A74" s="72" t="s">
        <v>51</v>
      </c>
      <c r="B74" s="73"/>
      <c r="C74" s="73"/>
      <c r="D74" s="73"/>
      <c r="E74" s="73"/>
      <c r="F74" s="73"/>
      <c r="G74" s="73"/>
      <c r="H74" s="74"/>
      <c r="M74" s="13"/>
      <c r="N74" s="13"/>
    </row>
    <row r="75" spans="1:15" s="3" customFormat="1" ht="39" customHeight="1">
      <c r="A75" s="51">
        <v>1</v>
      </c>
      <c r="B75" s="52" t="s">
        <v>57</v>
      </c>
      <c r="C75" s="53">
        <v>1951</v>
      </c>
      <c r="D75" s="46">
        <v>13481232.189999999</v>
      </c>
      <c r="E75" s="46">
        <v>13481232.189999999</v>
      </c>
      <c r="F75" s="46">
        <v>0</v>
      </c>
      <c r="G75" s="20" t="s">
        <v>20</v>
      </c>
      <c r="H75" s="47">
        <v>43830</v>
      </c>
      <c r="I75" s="3" t="e">
        <f>IF(#REF!=0,#REF!,#REF!)</f>
        <v>#REF!</v>
      </c>
      <c r="J75" s="3" t="e">
        <f>IF(LEN(IFERROR(VALUE(IF(#REF!=0,#REF!,#REF!)),IF(#REF!=0,#REF!,#REF!)))=6,#REF!,IFERROR(IF(VALUE(IF(#REF!=0,#REF!,#REF!))&gt;0,#REF!,5),IF(#REF!=0,#REF!,#REF!)))</f>
        <v>#REF!</v>
      </c>
      <c r="K75" s="3" t="e">
        <f>IF(LEN(IFERROR(VALUE(IF(#REF!=0,#REF!,#REF!)),IF(#REF!=0,#REF!,#REF!)))=11,IFERROR(VALUE(IF(#REF!=0,#REF!,#REF!)),IF(#REF!=0,#REF!,#REF!)),#REF!)</f>
        <v>#REF!</v>
      </c>
      <c r="L75" s="3" t="e">
        <f>IF(#REF!="","",#REF!)</f>
        <v>#REF!</v>
      </c>
      <c r="M75" s="21" t="e">
        <f>IF(#REF!="Итого:","Итого:","")</f>
        <v>#REF!</v>
      </c>
      <c r="N75" s="21" t="e">
        <f t="shared" ref="N75" si="18">IF(M75="","",CONCATENATE(K75," ",M75," ",J75," ",L75))</f>
        <v>#REF!</v>
      </c>
      <c r="O75" s="3" t="e">
        <f t="shared" ref="O75" si="19">IF(M75="","",CONCATENATE(M75," ",K75,L75))</f>
        <v>#REF!</v>
      </c>
    </row>
    <row r="76" spans="1:15" s="3" customFormat="1" ht="21" customHeight="1">
      <c r="A76" s="51"/>
      <c r="B76" s="52"/>
      <c r="C76" s="53"/>
      <c r="D76" s="46"/>
      <c r="E76" s="46"/>
      <c r="F76" s="46"/>
      <c r="G76" s="22" t="s">
        <v>13</v>
      </c>
      <c r="H76" s="47"/>
      <c r="I76" s="3" t="e">
        <f>IF(#REF!=0,I75,#REF!)</f>
        <v>#REF!</v>
      </c>
      <c r="J76" s="3" t="e">
        <f>IF(LEN(IFERROR(VALUE(IF(#REF!=0,J75,#REF!)),IF(#REF!=0,J75,#REF!)))=6,J75,IFERROR(IF(VALUE(IF(#REF!=0,J75,#REF!))&gt;0,J75,5),IF(#REF!=0,J75,#REF!)))</f>
        <v>#REF!</v>
      </c>
      <c r="K76" s="3" t="e">
        <f>IF(LEN(IFERROR(VALUE(IF(#REF!=0,K75,#REF!)),IF(#REF!=0,K75,#REF!)))=11,IFERROR(VALUE(IF(#REF!=0,K75,#REF!)),IF(#REF!=0,K75,#REF!)),#REF!)</f>
        <v>#REF!</v>
      </c>
      <c r="L76" s="3" t="e">
        <f t="shared" ref="L76" si="20">IF(L75="","",L75)</f>
        <v>#REF!</v>
      </c>
      <c r="M76" s="21" t="e">
        <f>IF(#REF!="Итого:","Итого:","")</f>
        <v>#REF!</v>
      </c>
      <c r="N76" s="21" t="e">
        <f t="shared" ref="N76:N112" si="21">IF(M76="","",CONCATENATE(K76," ",M76," ",J76," ",L76))</f>
        <v>#REF!</v>
      </c>
      <c r="O76" s="3" t="e">
        <f t="shared" ref="O76:O112" si="22">IF(M76="","",CONCATENATE(M76," ",K76,L76))</f>
        <v>#REF!</v>
      </c>
    </row>
    <row r="77" spans="1:15" s="3" customFormat="1" ht="30" customHeight="1">
      <c r="A77" s="23">
        <v>2</v>
      </c>
      <c r="B77" s="29" t="s">
        <v>56</v>
      </c>
      <c r="C77" s="24">
        <v>1952</v>
      </c>
      <c r="D77" s="25">
        <v>2109806.0299999998</v>
      </c>
      <c r="E77" s="25">
        <v>2109806.0299999998</v>
      </c>
      <c r="F77" s="25">
        <v>0</v>
      </c>
      <c r="G77" s="22" t="s">
        <v>11</v>
      </c>
      <c r="H77" s="27">
        <v>43830</v>
      </c>
      <c r="I77" s="3" t="e">
        <f>IF(#REF!=0,#REF!,#REF!)</f>
        <v>#REF!</v>
      </c>
      <c r="J77" s="3" t="e">
        <f>IF(LEN(IFERROR(VALUE(IF(#REF!=0,#REF!,#REF!)),IF(#REF!=0,#REF!,#REF!)))=6,#REF!,IFERROR(IF(VALUE(IF(#REF!=0,#REF!,#REF!))&gt;0,#REF!,5),IF(#REF!=0,#REF!,#REF!)))</f>
        <v>#REF!</v>
      </c>
      <c r="K77" s="3" t="e">
        <f>IF(LEN(IFERROR(VALUE(IF(#REF!=0,#REF!,#REF!)),IF(#REF!=0,#REF!,#REF!)))=11,IFERROR(VALUE(IF(#REF!=0,#REF!,#REF!)),IF(#REF!=0,#REF!,#REF!)),#REF!)</f>
        <v>#REF!</v>
      </c>
      <c r="L77" s="3" t="e">
        <f>IF(#REF!="","",#REF!)</f>
        <v>#REF!</v>
      </c>
      <c r="M77" s="21" t="e">
        <f>IF(#REF!="Итого:","Итого:","")</f>
        <v>#REF!</v>
      </c>
      <c r="N77" s="21" t="e">
        <f t="shared" si="21"/>
        <v>#REF!</v>
      </c>
      <c r="O77" s="3" t="e">
        <f t="shared" si="22"/>
        <v>#REF!</v>
      </c>
    </row>
    <row r="78" spans="1:15" s="3" customFormat="1" ht="25.5" customHeight="1">
      <c r="A78" s="51">
        <v>3</v>
      </c>
      <c r="B78" s="52" t="s">
        <v>55</v>
      </c>
      <c r="C78" s="53">
        <v>1965</v>
      </c>
      <c r="D78" s="46">
        <v>8034429.0899999999</v>
      </c>
      <c r="E78" s="46">
        <v>8034429.0899999999</v>
      </c>
      <c r="F78" s="46">
        <v>0</v>
      </c>
      <c r="G78" s="20" t="s">
        <v>10</v>
      </c>
      <c r="H78" s="47">
        <v>43830</v>
      </c>
      <c r="I78" s="3" t="e">
        <f>IF(B81=0,#REF!,B81)</f>
        <v>#REF!</v>
      </c>
      <c r="J78" s="3" t="e">
        <f>IF(LEN(IFERROR(VALUE(IF(A81=0,#REF!,A81)),IF(A81=0,#REF!,A81)))=6,#REF!,IFERROR(IF(VALUE(IF(A81=0,#REF!,A81))&gt;0,#REF!,5),IF(A81=0,#REF!,A81)))</f>
        <v>#REF!</v>
      </c>
      <c r="K78" s="3" t="e">
        <f>IF(LEN(IFERROR(VALUE(IF(A81=0,#REF!,A81)),IF(A81=0,#REF!,A81)))=11,IFERROR(VALUE(IF(A81=0,#REF!,A81)),IF(A81=0,#REF!,A81)),#REF!)</f>
        <v>#REF!</v>
      </c>
      <c r="L78" s="3" t="e">
        <f>IF(#REF!="","",#REF!)</f>
        <v>#REF!</v>
      </c>
      <c r="M78" s="21" t="str">
        <f t="shared" ref="M78:M80" si="23">IF(A81="Итого:","Итого:","")</f>
        <v/>
      </c>
      <c r="N78" s="21" t="str">
        <f t="shared" si="21"/>
        <v/>
      </c>
      <c r="O78" s="3" t="str">
        <f t="shared" si="22"/>
        <v/>
      </c>
    </row>
    <row r="79" spans="1:15" s="3" customFormat="1" ht="28.5" customHeight="1">
      <c r="A79" s="51"/>
      <c r="B79" s="52"/>
      <c r="C79" s="53"/>
      <c r="D79" s="46"/>
      <c r="E79" s="46"/>
      <c r="F79" s="46"/>
      <c r="G79" s="20" t="s">
        <v>11</v>
      </c>
      <c r="H79" s="47"/>
      <c r="I79" s="3" t="e">
        <f>IF(B82=0,I78,B82)</f>
        <v>#REF!</v>
      </c>
      <c r="J79" s="3" t="e">
        <f>IF(LEN(IFERROR(VALUE(IF(A82=0,J78,A82)),IF(A82=0,J78,A82)))=6,J78,IFERROR(IF(VALUE(IF(A82=0,J78,A82))&gt;0,J78,5),IF(A82=0,J78,A82)))</f>
        <v>#REF!</v>
      </c>
      <c r="K79" s="3" t="e">
        <f>IF(LEN(IFERROR(VALUE(IF(A82=0,K78,A82)),IF(A82=0,K78,A82)))=11,IFERROR(VALUE(IF(A82=0,K78,A82)),IF(A82=0,K78,A82)),#REF!)</f>
        <v>#REF!</v>
      </c>
      <c r="L79" s="3" t="e">
        <f t="shared" ref="L79:L118" si="24">IF(L78="","",L78)</f>
        <v>#REF!</v>
      </c>
      <c r="M79" s="21" t="str">
        <f t="shared" si="23"/>
        <v/>
      </c>
      <c r="N79" s="21" t="str">
        <f t="shared" si="21"/>
        <v/>
      </c>
      <c r="O79" s="3" t="str">
        <f t="shared" si="22"/>
        <v/>
      </c>
    </row>
    <row r="80" spans="1:15" s="3" customFormat="1" ht="27.75" customHeight="1">
      <c r="A80" s="51"/>
      <c r="B80" s="52"/>
      <c r="C80" s="53"/>
      <c r="D80" s="46"/>
      <c r="E80" s="46"/>
      <c r="F80" s="46"/>
      <c r="G80" s="20" t="s">
        <v>18</v>
      </c>
      <c r="H80" s="47"/>
      <c r="I80" s="3" t="str">
        <f>IF(B83=0,I79,B83)</f>
        <v>пр-кт Труда, д. 8</v>
      </c>
      <c r="J80" s="3">
        <f>IF(LEN(IFERROR(VALUE(IF(A83=0,J79,A83)),IF(A83=0,J79,A83)))=6,J79,IFERROR(IF(VALUE(IF(A83=0,J79,A83))&gt;0,J79,5),IF(A83=0,J79,A83)))</f>
        <v>4</v>
      </c>
      <c r="K80" s="3" t="e">
        <f>IF(LEN(IFERROR(VALUE(IF(A83=0,K79,A83)),IF(A83=0,K79,A83)))=11,IFERROR(VALUE(IF(A83=0,K79,A83)),IF(A83=0,K79,A83)),K78)</f>
        <v>#REF!</v>
      </c>
      <c r="L80" s="3" t="e">
        <f t="shared" si="24"/>
        <v>#REF!</v>
      </c>
      <c r="M80" s="21" t="str">
        <f t="shared" si="23"/>
        <v/>
      </c>
      <c r="N80" s="21" t="str">
        <f t="shared" si="21"/>
        <v/>
      </c>
      <c r="O80" s="3" t="str">
        <f t="shared" si="22"/>
        <v/>
      </c>
    </row>
    <row r="81" spans="1:15" s="3" customFormat="1" ht="27.75" customHeight="1">
      <c r="A81" s="51"/>
      <c r="B81" s="52"/>
      <c r="C81" s="53"/>
      <c r="D81" s="46"/>
      <c r="E81" s="46"/>
      <c r="F81" s="46"/>
      <c r="G81" s="20" t="s">
        <v>12</v>
      </c>
      <c r="H81" s="47"/>
      <c r="I81" s="3" t="e">
        <f>IF(#REF!=0,I80,#REF!)</f>
        <v>#REF!</v>
      </c>
      <c r="J81" s="3" t="e">
        <f>IF(LEN(IFERROR(VALUE(IF(#REF!=0,J80,#REF!)),IF(#REF!=0,J80,#REF!)))=6,J80,IFERROR(IF(VALUE(IF(#REF!=0,J80,#REF!))&gt;0,J80,5),IF(#REF!=0,J80,#REF!)))</f>
        <v>#REF!</v>
      </c>
      <c r="K81" s="3" t="e">
        <f>IF(LEN(IFERROR(VALUE(IF(#REF!=0,K80,#REF!)),IF(#REF!=0,K80,#REF!)))=11,IFERROR(VALUE(IF(#REF!=0,K80,#REF!)),IF(#REF!=0,K80,#REF!)),K79)</f>
        <v>#REF!</v>
      </c>
      <c r="L81" s="3" t="e">
        <f t="shared" si="24"/>
        <v>#REF!</v>
      </c>
      <c r="M81" s="21" t="e">
        <f>IF(#REF!="Итого:","Итого:","")</f>
        <v>#REF!</v>
      </c>
      <c r="N81" s="21" t="e">
        <f t="shared" si="21"/>
        <v>#REF!</v>
      </c>
      <c r="O81" s="3" t="e">
        <f t="shared" si="22"/>
        <v>#REF!</v>
      </c>
    </row>
    <row r="82" spans="1:15" s="3" customFormat="1" ht="19.5" customHeight="1">
      <c r="A82" s="51"/>
      <c r="B82" s="52"/>
      <c r="C82" s="53"/>
      <c r="D82" s="46"/>
      <c r="E82" s="46"/>
      <c r="F82" s="46"/>
      <c r="G82" s="22" t="s">
        <v>15</v>
      </c>
      <c r="H82" s="47"/>
      <c r="I82" s="3" t="e">
        <f>IF(#REF!=0,I81,#REF!)</f>
        <v>#REF!</v>
      </c>
      <c r="J82" s="3" t="e">
        <f>IF(LEN(IFERROR(VALUE(IF(#REF!=0,J81,#REF!)),IF(#REF!=0,J81,#REF!)))=6,J81,IFERROR(IF(VALUE(IF(#REF!=0,J81,#REF!))&gt;0,J81,5),IF(#REF!=0,J81,#REF!)))</f>
        <v>#REF!</v>
      </c>
      <c r="K82" s="3" t="e">
        <f>IF(LEN(IFERROR(VALUE(IF(#REF!=0,K81,#REF!)),IF(#REF!=0,K81,#REF!)))=11,IFERROR(VALUE(IF(#REF!=0,K81,#REF!)),IF(#REF!=0,K81,#REF!)),K80)</f>
        <v>#REF!</v>
      </c>
      <c r="L82" s="3" t="e">
        <f t="shared" si="24"/>
        <v>#REF!</v>
      </c>
      <c r="M82" s="21" t="e">
        <f>IF(#REF!="Итого:","Итого:","")</f>
        <v>#REF!</v>
      </c>
      <c r="N82" s="21" t="e">
        <f t="shared" si="21"/>
        <v>#REF!</v>
      </c>
      <c r="O82" s="3" t="e">
        <f t="shared" si="22"/>
        <v>#REF!</v>
      </c>
    </row>
    <row r="83" spans="1:15" s="3" customFormat="1" ht="20.25" customHeight="1">
      <c r="A83" s="23">
        <v>4</v>
      </c>
      <c r="B83" s="29" t="s">
        <v>54</v>
      </c>
      <c r="C83" s="24">
        <v>1971</v>
      </c>
      <c r="D83" s="25">
        <v>1894416.38</v>
      </c>
      <c r="E83" s="25">
        <v>1894416.38</v>
      </c>
      <c r="F83" s="25">
        <v>0</v>
      </c>
      <c r="G83" s="22" t="s">
        <v>15</v>
      </c>
      <c r="H83" s="27">
        <v>43830</v>
      </c>
      <c r="I83" s="3" t="e">
        <f>IF(#REF!=0,I82,#REF!)</f>
        <v>#REF!</v>
      </c>
      <c r="J83" s="3" t="e">
        <f>IF(LEN(IFERROR(VALUE(IF(#REF!=0,J82,#REF!)),IF(#REF!=0,J82,#REF!)))=6,J82,IFERROR(IF(VALUE(IF(#REF!=0,J82,#REF!))&gt;0,J82,5),IF(#REF!=0,J82,#REF!)))</f>
        <v>#REF!</v>
      </c>
      <c r="K83" s="3" t="e">
        <f>IF(LEN(IFERROR(VALUE(IF(#REF!=0,K82,#REF!)),IF(#REF!=0,K82,#REF!)))=11,IFERROR(VALUE(IF(#REF!=0,K82,#REF!)),IF(#REF!=0,K82,#REF!)),K81)</f>
        <v>#REF!</v>
      </c>
      <c r="L83" s="3" t="e">
        <f t="shared" si="24"/>
        <v>#REF!</v>
      </c>
      <c r="M83" s="21" t="e">
        <f>IF(#REF!="Итого:","Итого:","")</f>
        <v>#REF!</v>
      </c>
      <c r="N83" s="21" t="e">
        <f t="shared" si="21"/>
        <v>#REF!</v>
      </c>
      <c r="O83" s="3" t="e">
        <f t="shared" si="22"/>
        <v>#REF!</v>
      </c>
    </row>
    <row r="84" spans="1:15" s="3" customFormat="1" ht="26.25" customHeight="1">
      <c r="A84" s="51">
        <v>5</v>
      </c>
      <c r="B84" s="52" t="s">
        <v>22</v>
      </c>
      <c r="C84" s="53">
        <v>1968</v>
      </c>
      <c r="D84" s="46">
        <v>9858157.9499999993</v>
      </c>
      <c r="E84" s="46">
        <v>9858157.9499999993</v>
      </c>
      <c r="F84" s="46">
        <v>0</v>
      </c>
      <c r="G84" s="20" t="s">
        <v>10</v>
      </c>
      <c r="H84" s="47">
        <v>43830</v>
      </c>
      <c r="I84" s="3" t="e">
        <f>IF(B87=0,#REF!,B87)</f>
        <v>#REF!</v>
      </c>
      <c r="J84" s="3" t="e">
        <f>IF(LEN(IFERROR(VALUE(IF(A87=0,#REF!,A87)),IF(A87=0,#REF!,A87)))=6,#REF!,IFERROR(IF(VALUE(IF(A87=0,#REF!,A87))&gt;0,#REF!,5),IF(A87=0,#REF!,A87)))</f>
        <v>#REF!</v>
      </c>
      <c r="K84" s="3" t="e">
        <f>IF(LEN(IFERROR(VALUE(IF(A87=0,#REF!,A87)),IF(A87=0,#REF!,A87)))=11,IFERROR(VALUE(IF(A87=0,#REF!,A87)),IF(A87=0,#REF!,A87)),#REF!)</f>
        <v>#REF!</v>
      </c>
      <c r="L84" s="3" t="e">
        <f>IF(#REF!="","",#REF!)</f>
        <v>#REF!</v>
      </c>
      <c r="M84" s="21" t="str">
        <f t="shared" ref="M84:M114" si="25">IF(A87="Итого:","Итого:","")</f>
        <v/>
      </c>
      <c r="N84" s="21" t="str">
        <f t="shared" si="21"/>
        <v/>
      </c>
      <c r="O84" s="3" t="str">
        <f t="shared" si="22"/>
        <v/>
      </c>
    </row>
    <row r="85" spans="1:15" s="3" customFormat="1" ht="26.25" customHeight="1">
      <c r="A85" s="51"/>
      <c r="B85" s="52"/>
      <c r="C85" s="53"/>
      <c r="D85" s="46"/>
      <c r="E85" s="46"/>
      <c r="F85" s="46"/>
      <c r="G85" s="20" t="s">
        <v>11</v>
      </c>
      <c r="H85" s="47"/>
      <c r="I85" s="3" t="e">
        <f t="shared" ref="I85:I115" si="26">IF(B88=0,I84,B88)</f>
        <v>#REF!</v>
      </c>
      <c r="J85" s="3" t="e">
        <f t="shared" ref="J85:J115" si="27">IF(LEN(IFERROR(VALUE(IF(A88=0,J84,A88)),IF(A88=0,J84,A88)))=6,J84,IFERROR(IF(VALUE(IF(A88=0,J84,A88))&gt;0,J84,5),IF(A88=0,J84,A88)))</f>
        <v>#REF!</v>
      </c>
      <c r="K85" s="3" t="e">
        <f>IF(LEN(IFERROR(VALUE(IF(A88=0,K84,A88)),IF(A88=0,K84,A88)))=11,IFERROR(VALUE(IF(A88=0,K84,A88)),IF(A88=0,K84,A88)),#REF!)</f>
        <v>#REF!</v>
      </c>
      <c r="L85" s="3" t="e">
        <f t="shared" si="24"/>
        <v>#REF!</v>
      </c>
      <c r="M85" s="21" t="str">
        <f t="shared" si="25"/>
        <v/>
      </c>
      <c r="N85" s="21" t="str">
        <f t="shared" si="21"/>
        <v/>
      </c>
      <c r="O85" s="3" t="str">
        <f t="shared" si="22"/>
        <v/>
      </c>
    </row>
    <row r="86" spans="1:15" s="3" customFormat="1" ht="27" customHeight="1">
      <c r="A86" s="51"/>
      <c r="B86" s="52"/>
      <c r="C86" s="53"/>
      <c r="D86" s="46"/>
      <c r="E86" s="46"/>
      <c r="F86" s="46"/>
      <c r="G86" s="20" t="s">
        <v>18</v>
      </c>
      <c r="H86" s="47"/>
      <c r="I86" s="3" t="str">
        <f t="shared" si="26"/>
        <v>ул. Железнодорожная, д. 19А</v>
      </c>
      <c r="J86" s="3">
        <f t="shared" si="27"/>
        <v>6</v>
      </c>
      <c r="K86" s="3" t="e">
        <f t="shared" ref="K86:K115" si="28">IF(LEN(IFERROR(VALUE(IF(A89=0,K85,A89)),IF(A89=0,K85,A89)))=11,IFERROR(VALUE(IF(A89=0,K85,A89)),IF(A89=0,K85,A89)),K84)</f>
        <v>#REF!</v>
      </c>
      <c r="L86" s="3" t="e">
        <f t="shared" si="24"/>
        <v>#REF!</v>
      </c>
      <c r="M86" s="21" t="str">
        <f t="shared" si="25"/>
        <v/>
      </c>
      <c r="N86" s="21" t="str">
        <f t="shared" si="21"/>
        <v/>
      </c>
      <c r="O86" s="3" t="str">
        <f t="shared" si="22"/>
        <v/>
      </c>
    </row>
    <row r="87" spans="1:15" s="3" customFormat="1" ht="27" customHeight="1">
      <c r="A87" s="51"/>
      <c r="B87" s="52"/>
      <c r="C87" s="53"/>
      <c r="D87" s="46"/>
      <c r="E87" s="46"/>
      <c r="F87" s="46"/>
      <c r="G87" s="20" t="s">
        <v>12</v>
      </c>
      <c r="H87" s="47"/>
      <c r="I87" s="3" t="str">
        <f t="shared" si="26"/>
        <v>ул. Железнодорожная, д. 19А</v>
      </c>
      <c r="J87" s="3">
        <f t="shared" si="27"/>
        <v>6</v>
      </c>
      <c r="K87" s="3" t="e">
        <f t="shared" si="28"/>
        <v>#REF!</v>
      </c>
      <c r="L87" s="3" t="e">
        <f t="shared" si="24"/>
        <v>#REF!</v>
      </c>
      <c r="M87" s="21" t="str">
        <f t="shared" si="25"/>
        <v/>
      </c>
      <c r="N87" s="21" t="str">
        <f t="shared" si="21"/>
        <v/>
      </c>
      <c r="O87" s="3" t="str">
        <f t="shared" si="22"/>
        <v/>
      </c>
    </row>
    <row r="88" spans="1:15" s="3" customFormat="1" ht="19.5" customHeight="1">
      <c r="A88" s="51"/>
      <c r="B88" s="52"/>
      <c r="C88" s="53"/>
      <c r="D88" s="46"/>
      <c r="E88" s="46"/>
      <c r="F88" s="46"/>
      <c r="G88" s="22" t="s">
        <v>15</v>
      </c>
      <c r="H88" s="47"/>
      <c r="I88" s="3" t="str">
        <f t="shared" si="26"/>
        <v>ул. Железнодорожная, д. 19А</v>
      </c>
      <c r="J88" s="3">
        <f t="shared" si="27"/>
        <v>6</v>
      </c>
      <c r="K88" s="3" t="e">
        <f t="shared" si="28"/>
        <v>#REF!</v>
      </c>
      <c r="L88" s="3" t="e">
        <f t="shared" si="24"/>
        <v>#REF!</v>
      </c>
      <c r="M88" s="21" t="str">
        <f t="shared" si="25"/>
        <v/>
      </c>
      <c r="N88" s="21" t="str">
        <f t="shared" si="21"/>
        <v/>
      </c>
      <c r="O88" s="3" t="str">
        <f t="shared" si="22"/>
        <v/>
      </c>
    </row>
    <row r="89" spans="1:15" s="3" customFormat="1" ht="25.5" customHeight="1">
      <c r="A89" s="51">
        <v>6</v>
      </c>
      <c r="B89" s="52" t="s">
        <v>23</v>
      </c>
      <c r="C89" s="53">
        <v>1969</v>
      </c>
      <c r="D89" s="46">
        <v>9894568.7799999993</v>
      </c>
      <c r="E89" s="46">
        <v>9894568.7799999993</v>
      </c>
      <c r="F89" s="46">
        <v>0</v>
      </c>
      <c r="G89" s="20" t="s">
        <v>10</v>
      </c>
      <c r="H89" s="47">
        <v>43830</v>
      </c>
      <c r="I89" s="3" t="str">
        <f t="shared" si="26"/>
        <v>ул. Железнодорожная, д. 19А</v>
      </c>
      <c r="J89" s="3">
        <f t="shared" si="27"/>
        <v>6</v>
      </c>
      <c r="K89" s="3" t="e">
        <f t="shared" si="28"/>
        <v>#REF!</v>
      </c>
      <c r="L89" s="3" t="e">
        <f t="shared" si="24"/>
        <v>#REF!</v>
      </c>
      <c r="M89" s="21" t="str">
        <f t="shared" si="25"/>
        <v/>
      </c>
      <c r="N89" s="21" t="str">
        <f t="shared" si="21"/>
        <v/>
      </c>
      <c r="O89" s="3" t="str">
        <f t="shared" si="22"/>
        <v/>
      </c>
    </row>
    <row r="90" spans="1:15" s="3" customFormat="1" ht="27" customHeight="1">
      <c r="A90" s="51"/>
      <c r="B90" s="52"/>
      <c r="C90" s="53"/>
      <c r="D90" s="46"/>
      <c r="E90" s="46"/>
      <c r="F90" s="46"/>
      <c r="G90" s="20" t="s">
        <v>11</v>
      </c>
      <c r="H90" s="47"/>
      <c r="I90" s="3" t="str">
        <f t="shared" si="26"/>
        <v>ул. Железнодорожная, д. 19А</v>
      </c>
      <c r="J90" s="3">
        <f t="shared" si="27"/>
        <v>6</v>
      </c>
      <c r="K90" s="3" t="e">
        <f t="shared" si="28"/>
        <v>#REF!</v>
      </c>
      <c r="L90" s="3" t="e">
        <f t="shared" si="24"/>
        <v>#REF!</v>
      </c>
      <c r="M90" s="21" t="str">
        <f t="shared" si="25"/>
        <v/>
      </c>
      <c r="N90" s="21" t="str">
        <f t="shared" si="21"/>
        <v/>
      </c>
      <c r="O90" s="3" t="str">
        <f t="shared" si="22"/>
        <v/>
      </c>
    </row>
    <row r="91" spans="1:15" s="3" customFormat="1" ht="27" customHeight="1">
      <c r="A91" s="51"/>
      <c r="B91" s="52"/>
      <c r="C91" s="53"/>
      <c r="D91" s="46"/>
      <c r="E91" s="46"/>
      <c r="F91" s="46"/>
      <c r="G91" s="20" t="s">
        <v>18</v>
      </c>
      <c r="H91" s="47"/>
      <c r="I91" s="3" t="str">
        <f t="shared" si="26"/>
        <v>ул. Железнодорожная, д. 21</v>
      </c>
      <c r="J91" s="3">
        <f t="shared" si="27"/>
        <v>6</v>
      </c>
      <c r="K91" s="3" t="e">
        <f t="shared" si="28"/>
        <v>#REF!</v>
      </c>
      <c r="L91" s="3" t="e">
        <f t="shared" si="24"/>
        <v>#REF!</v>
      </c>
      <c r="M91" s="21" t="str">
        <f t="shared" si="25"/>
        <v/>
      </c>
      <c r="N91" s="21" t="str">
        <f t="shared" si="21"/>
        <v/>
      </c>
      <c r="O91" s="3" t="str">
        <f t="shared" si="22"/>
        <v/>
      </c>
    </row>
    <row r="92" spans="1:15" s="3" customFormat="1" ht="27" customHeight="1">
      <c r="A92" s="51"/>
      <c r="B92" s="52"/>
      <c r="C92" s="53"/>
      <c r="D92" s="46"/>
      <c r="E92" s="46"/>
      <c r="F92" s="46"/>
      <c r="G92" s="20" t="s">
        <v>12</v>
      </c>
      <c r="H92" s="47"/>
      <c r="I92" s="3" t="str">
        <f t="shared" si="26"/>
        <v>ул. Железнодорожная, д. 21</v>
      </c>
      <c r="J92" s="3">
        <f t="shared" si="27"/>
        <v>6</v>
      </c>
      <c r="K92" s="3" t="e">
        <f t="shared" si="28"/>
        <v>#REF!</v>
      </c>
      <c r="L92" s="3" t="e">
        <f t="shared" si="24"/>
        <v>#REF!</v>
      </c>
      <c r="M92" s="21" t="str">
        <f t="shared" si="25"/>
        <v/>
      </c>
      <c r="N92" s="21" t="str">
        <f t="shared" si="21"/>
        <v/>
      </c>
      <c r="O92" s="3" t="str">
        <f t="shared" si="22"/>
        <v/>
      </c>
    </row>
    <row r="93" spans="1:15" s="3" customFormat="1" ht="19.5" customHeight="1">
      <c r="A93" s="51"/>
      <c r="B93" s="52"/>
      <c r="C93" s="53"/>
      <c r="D93" s="46"/>
      <c r="E93" s="46"/>
      <c r="F93" s="46"/>
      <c r="G93" s="22" t="s">
        <v>15</v>
      </c>
      <c r="H93" s="47"/>
      <c r="I93" s="3" t="str">
        <f t="shared" si="26"/>
        <v>ул. Железнодорожная, д. 21</v>
      </c>
      <c r="J93" s="3">
        <f t="shared" si="27"/>
        <v>6</v>
      </c>
      <c r="K93" s="3" t="e">
        <f t="shared" si="28"/>
        <v>#REF!</v>
      </c>
      <c r="L93" s="3" t="e">
        <f t="shared" si="24"/>
        <v>#REF!</v>
      </c>
      <c r="M93" s="21" t="str">
        <f t="shared" si="25"/>
        <v/>
      </c>
      <c r="N93" s="21" t="str">
        <f t="shared" si="21"/>
        <v/>
      </c>
      <c r="O93" s="3" t="str">
        <f t="shared" si="22"/>
        <v/>
      </c>
    </row>
    <row r="94" spans="1:15" s="3" customFormat="1" ht="27.75" customHeight="1">
      <c r="A94" s="51">
        <v>7</v>
      </c>
      <c r="B94" s="52" t="s">
        <v>24</v>
      </c>
      <c r="C94" s="53">
        <v>1969</v>
      </c>
      <c r="D94" s="46">
        <v>19469356.120000001</v>
      </c>
      <c r="E94" s="46">
        <v>19469356.120000001</v>
      </c>
      <c r="F94" s="46">
        <v>0</v>
      </c>
      <c r="G94" s="20" t="s">
        <v>10</v>
      </c>
      <c r="H94" s="47">
        <v>43830</v>
      </c>
      <c r="I94" s="3" t="str">
        <f t="shared" si="26"/>
        <v>ул. Железнодорожная, д. 21</v>
      </c>
      <c r="J94" s="3">
        <f t="shared" si="27"/>
        <v>6</v>
      </c>
      <c r="K94" s="3" t="e">
        <f t="shared" si="28"/>
        <v>#REF!</v>
      </c>
      <c r="L94" s="3" t="e">
        <f t="shared" si="24"/>
        <v>#REF!</v>
      </c>
      <c r="M94" s="21" t="str">
        <f t="shared" si="25"/>
        <v/>
      </c>
      <c r="N94" s="21" t="str">
        <f t="shared" si="21"/>
        <v/>
      </c>
      <c r="O94" s="3" t="str">
        <f t="shared" si="22"/>
        <v/>
      </c>
    </row>
    <row r="95" spans="1:15" s="3" customFormat="1" ht="25.5" customHeight="1">
      <c r="A95" s="51"/>
      <c r="B95" s="52"/>
      <c r="C95" s="53"/>
      <c r="D95" s="46"/>
      <c r="E95" s="46"/>
      <c r="F95" s="46"/>
      <c r="G95" s="20" t="s">
        <v>11</v>
      </c>
      <c r="H95" s="47"/>
      <c r="I95" s="3" t="str">
        <f t="shared" si="26"/>
        <v>ул. Железнодорожная, д. 21</v>
      </c>
      <c r="J95" s="3">
        <f t="shared" si="27"/>
        <v>6</v>
      </c>
      <c r="K95" s="3" t="e">
        <f t="shared" si="28"/>
        <v>#REF!</v>
      </c>
      <c r="L95" s="3" t="e">
        <f t="shared" si="24"/>
        <v>#REF!</v>
      </c>
      <c r="M95" s="21" t="str">
        <f t="shared" si="25"/>
        <v/>
      </c>
      <c r="N95" s="21" t="str">
        <f t="shared" si="21"/>
        <v/>
      </c>
      <c r="O95" s="3" t="str">
        <f t="shared" si="22"/>
        <v/>
      </c>
    </row>
    <row r="96" spans="1:15" s="3" customFormat="1" ht="30.75" customHeight="1">
      <c r="A96" s="51"/>
      <c r="B96" s="52"/>
      <c r="C96" s="53"/>
      <c r="D96" s="46"/>
      <c r="E96" s="46"/>
      <c r="F96" s="46"/>
      <c r="G96" s="20" t="s">
        <v>18</v>
      </c>
      <c r="H96" s="47"/>
      <c r="I96" s="3" t="str">
        <f t="shared" si="26"/>
        <v>ул. Железнодорожная, д. 23Б</v>
      </c>
      <c r="J96" s="3">
        <f t="shared" si="27"/>
        <v>6</v>
      </c>
      <c r="K96" s="3" t="e">
        <f t="shared" si="28"/>
        <v>#REF!</v>
      </c>
      <c r="L96" s="3" t="e">
        <f t="shared" si="24"/>
        <v>#REF!</v>
      </c>
      <c r="M96" s="21" t="str">
        <f t="shared" si="25"/>
        <v/>
      </c>
      <c r="N96" s="21" t="str">
        <f t="shared" si="21"/>
        <v/>
      </c>
      <c r="O96" s="3" t="str">
        <f t="shared" si="22"/>
        <v/>
      </c>
    </row>
    <row r="97" spans="1:15" s="3" customFormat="1" ht="25.5" customHeight="1">
      <c r="A97" s="51"/>
      <c r="B97" s="52"/>
      <c r="C97" s="53"/>
      <c r="D97" s="46"/>
      <c r="E97" s="46"/>
      <c r="F97" s="46"/>
      <c r="G97" s="20" t="s">
        <v>12</v>
      </c>
      <c r="H97" s="47"/>
      <c r="I97" s="3" t="str">
        <f t="shared" si="26"/>
        <v>ул. Железнодорожная, д. 23Б</v>
      </c>
      <c r="J97" s="3">
        <f t="shared" si="27"/>
        <v>6</v>
      </c>
      <c r="K97" s="3" t="e">
        <f t="shared" si="28"/>
        <v>#REF!</v>
      </c>
      <c r="L97" s="3" t="e">
        <f t="shared" si="24"/>
        <v>#REF!</v>
      </c>
      <c r="M97" s="21" t="str">
        <f t="shared" si="25"/>
        <v/>
      </c>
      <c r="N97" s="21" t="str">
        <f t="shared" si="21"/>
        <v/>
      </c>
      <c r="O97" s="3" t="str">
        <f t="shared" si="22"/>
        <v/>
      </c>
    </row>
    <row r="98" spans="1:15" s="3" customFormat="1" ht="16.5" customHeight="1">
      <c r="A98" s="51"/>
      <c r="B98" s="52"/>
      <c r="C98" s="53"/>
      <c r="D98" s="46"/>
      <c r="E98" s="46"/>
      <c r="F98" s="46"/>
      <c r="G98" s="22" t="s">
        <v>15</v>
      </c>
      <c r="H98" s="47"/>
      <c r="I98" s="3" t="str">
        <f t="shared" si="26"/>
        <v>ул. Железнодорожная, д. 23Б</v>
      </c>
      <c r="J98" s="3">
        <f t="shared" si="27"/>
        <v>6</v>
      </c>
      <c r="K98" s="3" t="e">
        <f t="shared" si="28"/>
        <v>#REF!</v>
      </c>
      <c r="L98" s="3" t="e">
        <f t="shared" si="24"/>
        <v>#REF!</v>
      </c>
      <c r="M98" s="21" t="str">
        <f t="shared" si="25"/>
        <v/>
      </c>
      <c r="N98" s="21" t="str">
        <f t="shared" si="21"/>
        <v/>
      </c>
      <c r="O98" s="3" t="str">
        <f t="shared" si="22"/>
        <v/>
      </c>
    </row>
    <row r="99" spans="1:15" s="3" customFormat="1" ht="27.75" customHeight="1">
      <c r="A99" s="51">
        <v>8</v>
      </c>
      <c r="B99" s="52" t="s">
        <v>25</v>
      </c>
      <c r="C99" s="53">
        <v>1973</v>
      </c>
      <c r="D99" s="46">
        <v>9879767.6300000008</v>
      </c>
      <c r="E99" s="46">
        <v>9879767.6300000008</v>
      </c>
      <c r="F99" s="46">
        <v>0</v>
      </c>
      <c r="G99" s="20" t="s">
        <v>10</v>
      </c>
      <c r="H99" s="47">
        <v>43830</v>
      </c>
      <c r="I99" s="3" t="str">
        <f t="shared" si="26"/>
        <v>ул. Железнодорожная, д. 23Б</v>
      </c>
      <c r="J99" s="3">
        <f t="shared" si="27"/>
        <v>6</v>
      </c>
      <c r="K99" s="3" t="e">
        <f t="shared" si="28"/>
        <v>#REF!</v>
      </c>
      <c r="L99" s="3" t="e">
        <f t="shared" si="24"/>
        <v>#REF!</v>
      </c>
      <c r="M99" s="21" t="str">
        <f t="shared" si="25"/>
        <v/>
      </c>
      <c r="N99" s="21" t="str">
        <f t="shared" si="21"/>
        <v/>
      </c>
      <c r="O99" s="3" t="str">
        <f t="shared" si="22"/>
        <v/>
      </c>
    </row>
    <row r="100" spans="1:15" s="3" customFormat="1" ht="28.5" customHeight="1">
      <c r="A100" s="51"/>
      <c r="B100" s="52"/>
      <c r="C100" s="53"/>
      <c r="D100" s="46"/>
      <c r="E100" s="46"/>
      <c r="F100" s="46"/>
      <c r="G100" s="20" t="s">
        <v>11</v>
      </c>
      <c r="H100" s="47"/>
      <c r="I100" s="3" t="str">
        <f t="shared" si="26"/>
        <v>ул. Железнодорожная, д. 23Б</v>
      </c>
      <c r="J100" s="3">
        <f t="shared" si="27"/>
        <v>6</v>
      </c>
      <c r="K100" s="3" t="e">
        <f t="shared" si="28"/>
        <v>#REF!</v>
      </c>
      <c r="L100" s="3" t="e">
        <f t="shared" si="24"/>
        <v>#REF!</v>
      </c>
      <c r="M100" s="21" t="str">
        <f t="shared" si="25"/>
        <v/>
      </c>
      <c r="N100" s="21" t="str">
        <f t="shared" si="21"/>
        <v/>
      </c>
      <c r="O100" s="3" t="str">
        <f t="shared" si="22"/>
        <v/>
      </c>
    </row>
    <row r="101" spans="1:15" s="3" customFormat="1" ht="27.75" customHeight="1">
      <c r="A101" s="51"/>
      <c r="B101" s="52"/>
      <c r="C101" s="53"/>
      <c r="D101" s="46"/>
      <c r="E101" s="46"/>
      <c r="F101" s="46"/>
      <c r="G101" s="20" t="s">
        <v>18</v>
      </c>
      <c r="H101" s="47"/>
      <c r="I101" s="3" t="str">
        <f t="shared" si="26"/>
        <v>ул. Железнодорожная, д. 23В</v>
      </c>
      <c r="J101" s="3">
        <f t="shared" si="27"/>
        <v>6</v>
      </c>
      <c r="K101" s="3" t="e">
        <f t="shared" si="28"/>
        <v>#REF!</v>
      </c>
      <c r="L101" s="3" t="e">
        <f t="shared" si="24"/>
        <v>#REF!</v>
      </c>
      <c r="M101" s="21" t="str">
        <f t="shared" si="25"/>
        <v/>
      </c>
      <c r="N101" s="21" t="str">
        <f t="shared" si="21"/>
        <v/>
      </c>
      <c r="O101" s="3" t="str">
        <f t="shared" si="22"/>
        <v/>
      </c>
    </row>
    <row r="102" spans="1:15" s="3" customFormat="1" ht="27.75" customHeight="1">
      <c r="A102" s="51"/>
      <c r="B102" s="52"/>
      <c r="C102" s="53"/>
      <c r="D102" s="46"/>
      <c r="E102" s="46"/>
      <c r="F102" s="46"/>
      <c r="G102" s="20" t="s">
        <v>12</v>
      </c>
      <c r="H102" s="47"/>
      <c r="I102" s="3" t="str">
        <f t="shared" si="26"/>
        <v>ул. Железнодорожная, д. 23В</v>
      </c>
      <c r="J102" s="3">
        <f t="shared" si="27"/>
        <v>6</v>
      </c>
      <c r="K102" s="3" t="e">
        <f t="shared" si="28"/>
        <v>#REF!</v>
      </c>
      <c r="L102" s="3" t="e">
        <f t="shared" si="24"/>
        <v>#REF!</v>
      </c>
      <c r="M102" s="21" t="str">
        <f t="shared" si="25"/>
        <v/>
      </c>
      <c r="N102" s="21" t="str">
        <f t="shared" si="21"/>
        <v/>
      </c>
      <c r="O102" s="3" t="str">
        <f t="shared" si="22"/>
        <v/>
      </c>
    </row>
    <row r="103" spans="1:15" s="3" customFormat="1" ht="17.25" customHeight="1">
      <c r="A103" s="51"/>
      <c r="B103" s="52"/>
      <c r="C103" s="53"/>
      <c r="D103" s="46"/>
      <c r="E103" s="46"/>
      <c r="F103" s="46"/>
      <c r="G103" s="22" t="s">
        <v>15</v>
      </c>
      <c r="H103" s="47"/>
      <c r="I103" s="3" t="str">
        <f t="shared" si="26"/>
        <v>ул. Железнодорожная, д. 23В</v>
      </c>
      <c r="J103" s="3">
        <f t="shared" si="27"/>
        <v>6</v>
      </c>
      <c r="K103" s="3" t="e">
        <f t="shared" si="28"/>
        <v>#REF!</v>
      </c>
      <c r="L103" s="3" t="e">
        <f t="shared" si="24"/>
        <v>#REF!</v>
      </c>
      <c r="M103" s="21" t="str">
        <f t="shared" si="25"/>
        <v/>
      </c>
      <c r="N103" s="21" t="str">
        <f t="shared" si="21"/>
        <v/>
      </c>
      <c r="O103" s="3" t="str">
        <f t="shared" si="22"/>
        <v/>
      </c>
    </row>
    <row r="104" spans="1:15" s="3" customFormat="1" ht="28.5" customHeight="1">
      <c r="A104" s="51">
        <v>9</v>
      </c>
      <c r="B104" s="52" t="s">
        <v>26</v>
      </c>
      <c r="C104" s="53">
        <v>1973</v>
      </c>
      <c r="D104" s="46">
        <v>14024977.689999999</v>
      </c>
      <c r="E104" s="46">
        <v>14024977.689999999</v>
      </c>
      <c r="F104" s="46">
        <v>0</v>
      </c>
      <c r="G104" s="20" t="s">
        <v>10</v>
      </c>
      <c r="H104" s="47">
        <v>43830</v>
      </c>
      <c r="I104" s="3" t="str">
        <f t="shared" si="26"/>
        <v>ул. Железнодорожная, д. 23В</v>
      </c>
      <c r="J104" s="3">
        <f t="shared" si="27"/>
        <v>6</v>
      </c>
      <c r="K104" s="3" t="e">
        <f t="shared" si="28"/>
        <v>#REF!</v>
      </c>
      <c r="L104" s="3" t="e">
        <f t="shared" si="24"/>
        <v>#REF!</v>
      </c>
      <c r="M104" s="21" t="str">
        <f t="shared" si="25"/>
        <v/>
      </c>
      <c r="N104" s="21" t="str">
        <f t="shared" si="21"/>
        <v/>
      </c>
      <c r="O104" s="3" t="str">
        <f t="shared" si="22"/>
        <v/>
      </c>
    </row>
    <row r="105" spans="1:15" s="3" customFormat="1" ht="24.75" customHeight="1">
      <c r="A105" s="51"/>
      <c r="B105" s="52"/>
      <c r="C105" s="53"/>
      <c r="D105" s="46"/>
      <c r="E105" s="46"/>
      <c r="F105" s="46"/>
      <c r="G105" s="20" t="s">
        <v>11</v>
      </c>
      <c r="H105" s="47"/>
      <c r="I105" s="3" t="str">
        <f t="shared" si="26"/>
        <v>ул. Железнодорожная, д. 23В</v>
      </c>
      <c r="J105" s="3">
        <f t="shared" si="27"/>
        <v>6</v>
      </c>
      <c r="K105" s="3" t="e">
        <f t="shared" si="28"/>
        <v>#REF!</v>
      </c>
      <c r="L105" s="3" t="e">
        <f t="shared" si="24"/>
        <v>#REF!</v>
      </c>
      <c r="M105" s="21" t="str">
        <f t="shared" si="25"/>
        <v/>
      </c>
      <c r="N105" s="21" t="str">
        <f t="shared" si="21"/>
        <v/>
      </c>
      <c r="O105" s="3" t="str">
        <f t="shared" si="22"/>
        <v/>
      </c>
    </row>
    <row r="106" spans="1:15" s="3" customFormat="1" ht="27" customHeight="1">
      <c r="A106" s="51"/>
      <c r="B106" s="52"/>
      <c r="C106" s="53"/>
      <c r="D106" s="46"/>
      <c r="E106" s="46"/>
      <c r="F106" s="46"/>
      <c r="G106" s="20" t="s">
        <v>18</v>
      </c>
      <c r="H106" s="47"/>
      <c r="I106" s="3" t="str">
        <f t="shared" si="26"/>
        <v>ул. Железнодорожная, д. 25</v>
      </c>
      <c r="J106" s="3">
        <f t="shared" si="27"/>
        <v>6</v>
      </c>
      <c r="K106" s="3" t="e">
        <f t="shared" si="28"/>
        <v>#REF!</v>
      </c>
      <c r="L106" s="3" t="e">
        <f t="shared" si="24"/>
        <v>#REF!</v>
      </c>
      <c r="M106" s="21" t="str">
        <f t="shared" si="25"/>
        <v/>
      </c>
      <c r="N106" s="21" t="str">
        <f t="shared" si="21"/>
        <v/>
      </c>
      <c r="O106" s="3" t="str">
        <f t="shared" si="22"/>
        <v/>
      </c>
    </row>
    <row r="107" spans="1:15" s="3" customFormat="1" ht="24.75" customHeight="1">
      <c r="A107" s="51"/>
      <c r="B107" s="52"/>
      <c r="C107" s="53"/>
      <c r="D107" s="46"/>
      <c r="E107" s="46"/>
      <c r="F107" s="46"/>
      <c r="G107" s="20" t="s">
        <v>12</v>
      </c>
      <c r="H107" s="47"/>
      <c r="I107" s="3" t="str">
        <f t="shared" si="26"/>
        <v>ул. Железнодорожная, д. 25</v>
      </c>
      <c r="J107" s="3">
        <f t="shared" si="27"/>
        <v>6</v>
      </c>
      <c r="K107" s="3" t="e">
        <f t="shared" si="28"/>
        <v>#REF!</v>
      </c>
      <c r="L107" s="3" t="e">
        <f t="shared" si="24"/>
        <v>#REF!</v>
      </c>
      <c r="M107" s="21" t="str">
        <f t="shared" si="25"/>
        <v/>
      </c>
      <c r="N107" s="21" t="str">
        <f t="shared" si="21"/>
        <v/>
      </c>
      <c r="O107" s="3" t="str">
        <f t="shared" si="22"/>
        <v/>
      </c>
    </row>
    <row r="108" spans="1:15" s="3" customFormat="1" ht="20.25" customHeight="1">
      <c r="A108" s="51"/>
      <c r="B108" s="52"/>
      <c r="C108" s="53"/>
      <c r="D108" s="46"/>
      <c r="E108" s="46"/>
      <c r="F108" s="46"/>
      <c r="G108" s="22" t="s">
        <v>15</v>
      </c>
      <c r="H108" s="47"/>
      <c r="I108" s="3" t="str">
        <f t="shared" si="26"/>
        <v>ул. Железнодорожная, д. 25</v>
      </c>
      <c r="J108" s="3">
        <f t="shared" si="27"/>
        <v>6</v>
      </c>
      <c r="K108" s="3" t="e">
        <f t="shared" si="28"/>
        <v>#REF!</v>
      </c>
      <c r="L108" s="3" t="e">
        <f t="shared" si="24"/>
        <v>#REF!</v>
      </c>
      <c r="M108" s="21" t="str">
        <f t="shared" si="25"/>
        <v/>
      </c>
      <c r="N108" s="21" t="str">
        <f t="shared" si="21"/>
        <v/>
      </c>
      <c r="O108" s="3" t="str">
        <f t="shared" si="22"/>
        <v/>
      </c>
    </row>
    <row r="109" spans="1:15" s="3" customFormat="1" ht="28.5" customHeight="1">
      <c r="A109" s="51">
        <v>10</v>
      </c>
      <c r="B109" s="52" t="s">
        <v>27</v>
      </c>
      <c r="C109" s="53">
        <v>1970</v>
      </c>
      <c r="D109" s="46">
        <v>14428189.220000001</v>
      </c>
      <c r="E109" s="46">
        <v>14428189.220000001</v>
      </c>
      <c r="F109" s="46">
        <v>0</v>
      </c>
      <c r="G109" s="20" t="s">
        <v>10</v>
      </c>
      <c r="H109" s="47">
        <v>43830</v>
      </c>
      <c r="I109" s="3" t="str">
        <f t="shared" si="26"/>
        <v>ул. Железнодорожная, д. 25</v>
      </c>
      <c r="J109" s="3">
        <f t="shared" si="27"/>
        <v>6</v>
      </c>
      <c r="K109" s="3" t="e">
        <f t="shared" si="28"/>
        <v>#REF!</v>
      </c>
      <c r="L109" s="3" t="e">
        <f t="shared" si="24"/>
        <v>#REF!</v>
      </c>
      <c r="M109" s="21" t="str">
        <f t="shared" si="25"/>
        <v/>
      </c>
      <c r="N109" s="21" t="str">
        <f t="shared" si="21"/>
        <v/>
      </c>
      <c r="O109" s="3" t="str">
        <f t="shared" si="22"/>
        <v/>
      </c>
    </row>
    <row r="110" spans="1:15" s="3" customFormat="1" ht="25.5" customHeight="1">
      <c r="A110" s="51"/>
      <c r="B110" s="52"/>
      <c r="C110" s="53"/>
      <c r="D110" s="46"/>
      <c r="E110" s="46"/>
      <c r="F110" s="46"/>
      <c r="G110" s="20" t="s">
        <v>11</v>
      </c>
      <c r="H110" s="47"/>
      <c r="I110" s="3" t="str">
        <f t="shared" si="26"/>
        <v>ул. Железнодорожная, д. 25</v>
      </c>
      <c r="J110" s="3">
        <f t="shared" si="27"/>
        <v>6</v>
      </c>
      <c r="K110" s="3" t="e">
        <f t="shared" si="28"/>
        <v>#REF!</v>
      </c>
      <c r="L110" s="3" t="e">
        <f t="shared" si="24"/>
        <v>#REF!</v>
      </c>
      <c r="M110" s="21" t="str">
        <f t="shared" si="25"/>
        <v/>
      </c>
      <c r="N110" s="21" t="str">
        <f t="shared" si="21"/>
        <v/>
      </c>
      <c r="O110" s="3" t="str">
        <f t="shared" si="22"/>
        <v/>
      </c>
    </row>
    <row r="111" spans="1:15" s="3" customFormat="1" ht="26.25" customHeight="1">
      <c r="A111" s="51"/>
      <c r="B111" s="52"/>
      <c r="C111" s="53"/>
      <c r="D111" s="46"/>
      <c r="E111" s="46"/>
      <c r="F111" s="46"/>
      <c r="G111" s="20" t="s">
        <v>18</v>
      </c>
      <c r="H111" s="47"/>
      <c r="I111" s="3" t="str">
        <f t="shared" si="26"/>
        <v>ул. Железнодорожная, д. 35</v>
      </c>
      <c r="J111" s="3">
        <f t="shared" si="27"/>
        <v>6</v>
      </c>
      <c r="K111" s="3" t="e">
        <f t="shared" si="28"/>
        <v>#REF!</v>
      </c>
      <c r="L111" s="3" t="e">
        <f t="shared" si="24"/>
        <v>#REF!</v>
      </c>
      <c r="M111" s="21" t="str">
        <f t="shared" si="25"/>
        <v/>
      </c>
      <c r="N111" s="21" t="str">
        <f t="shared" si="21"/>
        <v/>
      </c>
      <c r="O111" s="3" t="str">
        <f t="shared" si="22"/>
        <v/>
      </c>
    </row>
    <row r="112" spans="1:15" s="3" customFormat="1" ht="26.25" customHeight="1">
      <c r="A112" s="51"/>
      <c r="B112" s="52"/>
      <c r="C112" s="53"/>
      <c r="D112" s="46"/>
      <c r="E112" s="46"/>
      <c r="F112" s="46"/>
      <c r="G112" s="20" t="s">
        <v>12</v>
      </c>
      <c r="H112" s="47"/>
      <c r="I112" s="3" t="str">
        <f t="shared" si="26"/>
        <v>ул. Железнодорожная, д. 35</v>
      </c>
      <c r="J112" s="3">
        <f t="shared" si="27"/>
        <v>6</v>
      </c>
      <c r="K112" s="3" t="e">
        <f t="shared" si="28"/>
        <v>#REF!</v>
      </c>
      <c r="L112" s="3" t="e">
        <f t="shared" si="24"/>
        <v>#REF!</v>
      </c>
      <c r="M112" s="21" t="str">
        <f t="shared" si="25"/>
        <v/>
      </c>
      <c r="N112" s="21" t="str">
        <f t="shared" si="21"/>
        <v/>
      </c>
      <c r="O112" s="3" t="str">
        <f t="shared" si="22"/>
        <v/>
      </c>
    </row>
    <row r="113" spans="1:15" s="3" customFormat="1" ht="19.5" customHeight="1">
      <c r="A113" s="51"/>
      <c r="B113" s="52"/>
      <c r="C113" s="53"/>
      <c r="D113" s="46"/>
      <c r="E113" s="46"/>
      <c r="F113" s="46"/>
      <c r="G113" s="22" t="s">
        <v>15</v>
      </c>
      <c r="H113" s="47"/>
      <c r="I113" s="3" t="str">
        <f t="shared" si="26"/>
        <v>ул. Железнодорожная, д. 35</v>
      </c>
      <c r="J113" s="3">
        <f t="shared" si="27"/>
        <v>6</v>
      </c>
      <c r="K113" s="3" t="e">
        <f t="shared" si="28"/>
        <v>#REF!</v>
      </c>
      <c r="L113" s="3" t="e">
        <f t="shared" si="24"/>
        <v>#REF!</v>
      </c>
      <c r="M113" s="21" t="str">
        <f t="shared" si="25"/>
        <v/>
      </c>
      <c r="N113" s="21" t="str">
        <f t="shared" ref="N113:N124" si="29">IF(M113="","",CONCATENATE(K113," ",M113," ",J113," ",L113))</f>
        <v/>
      </c>
      <c r="O113" s="3" t="str">
        <f t="shared" ref="O113:O124" si="30">IF(M113="","",CONCATENATE(M113," ",K113,L113))</f>
        <v/>
      </c>
    </row>
    <row r="114" spans="1:15" s="3" customFormat="1" ht="26.25" customHeight="1">
      <c r="A114" s="51">
        <v>11</v>
      </c>
      <c r="B114" s="52" t="s">
        <v>42</v>
      </c>
      <c r="C114" s="53">
        <v>1966</v>
      </c>
      <c r="D114" s="46">
        <v>10111173.08</v>
      </c>
      <c r="E114" s="46">
        <v>10111173.08</v>
      </c>
      <c r="F114" s="46">
        <v>0</v>
      </c>
      <c r="G114" s="20" t="s">
        <v>10</v>
      </c>
      <c r="H114" s="47">
        <v>43830</v>
      </c>
      <c r="I114" s="3" t="str">
        <f t="shared" si="26"/>
        <v>ул. Железнодорожная, д. 35</v>
      </c>
      <c r="J114" s="3">
        <f t="shared" si="27"/>
        <v>6</v>
      </c>
      <c r="K114" s="3" t="e">
        <f t="shared" si="28"/>
        <v>#REF!</v>
      </c>
      <c r="L114" s="3" t="e">
        <f t="shared" si="24"/>
        <v>#REF!</v>
      </c>
      <c r="M114" s="21" t="str">
        <f t="shared" si="25"/>
        <v/>
      </c>
      <c r="N114" s="21" t="str">
        <f t="shared" si="29"/>
        <v/>
      </c>
      <c r="O114" s="3" t="str">
        <f t="shared" si="30"/>
        <v/>
      </c>
    </row>
    <row r="115" spans="1:15" s="3" customFormat="1" ht="25.5" customHeight="1">
      <c r="A115" s="51"/>
      <c r="B115" s="52"/>
      <c r="C115" s="53"/>
      <c r="D115" s="46"/>
      <c r="E115" s="46"/>
      <c r="F115" s="46"/>
      <c r="G115" s="20" t="s">
        <v>11</v>
      </c>
      <c r="H115" s="47"/>
      <c r="I115" s="3" t="str">
        <f t="shared" si="26"/>
        <v>ул. Железнодорожная, д. 35</v>
      </c>
      <c r="J115" s="3">
        <f t="shared" si="27"/>
        <v>6</v>
      </c>
      <c r="K115" s="3" t="e">
        <f t="shared" si="28"/>
        <v>#REF!</v>
      </c>
      <c r="L115" s="3" t="e">
        <f t="shared" si="24"/>
        <v>#REF!</v>
      </c>
      <c r="M115" s="21" t="str">
        <f t="shared" ref="M115" si="31">IF(A118="Итого:","Итого:","")</f>
        <v/>
      </c>
      <c r="N115" s="21" t="str">
        <f t="shared" si="29"/>
        <v/>
      </c>
      <c r="O115" s="3" t="str">
        <f t="shared" si="30"/>
        <v/>
      </c>
    </row>
    <row r="116" spans="1:15" s="3" customFormat="1" ht="24.75" customHeight="1">
      <c r="A116" s="51"/>
      <c r="B116" s="52"/>
      <c r="C116" s="53"/>
      <c r="D116" s="46"/>
      <c r="E116" s="46"/>
      <c r="F116" s="46"/>
      <c r="G116" s="20" t="s">
        <v>18</v>
      </c>
      <c r="H116" s="47"/>
      <c r="I116" s="3" t="e">
        <f>IF(#REF!=0,I115,#REF!)</f>
        <v>#REF!</v>
      </c>
      <c r="J116" s="3" t="e">
        <f>IF(LEN(IFERROR(VALUE(IF(#REF!=0,J115,#REF!)),IF(#REF!=0,J115,#REF!)))=6,J115,IFERROR(IF(VALUE(IF(#REF!=0,J115,#REF!))&gt;0,J115,5),IF(#REF!=0,J115,#REF!)))</f>
        <v>#REF!</v>
      </c>
      <c r="K116" s="3" t="e">
        <f>IF(LEN(IFERROR(VALUE(IF(#REF!=0,K115,#REF!)),IF(#REF!=0,K115,#REF!)))=11,IFERROR(VALUE(IF(#REF!=0,K115,#REF!)),IF(#REF!=0,K115,#REF!)),K114)</f>
        <v>#REF!</v>
      </c>
      <c r="L116" s="3" t="e">
        <f t="shared" si="24"/>
        <v>#REF!</v>
      </c>
      <c r="M116" s="21" t="e">
        <f>IF(#REF!="Итого:","Итого:","")</f>
        <v>#REF!</v>
      </c>
      <c r="N116" s="21" t="e">
        <f t="shared" si="29"/>
        <v>#REF!</v>
      </c>
      <c r="O116" s="3" t="e">
        <f t="shared" si="30"/>
        <v>#REF!</v>
      </c>
    </row>
    <row r="117" spans="1:15" s="3" customFormat="1" ht="24.75" customHeight="1">
      <c r="A117" s="51"/>
      <c r="B117" s="52"/>
      <c r="C117" s="53"/>
      <c r="D117" s="46"/>
      <c r="E117" s="46"/>
      <c r="F117" s="46"/>
      <c r="G117" s="20" t="s">
        <v>12</v>
      </c>
      <c r="H117" s="47"/>
      <c r="I117" s="3" t="e">
        <f>IF(#REF!=0,I116,#REF!)</f>
        <v>#REF!</v>
      </c>
      <c r="J117" s="3" t="e">
        <f>IF(LEN(IFERROR(VALUE(IF(#REF!=0,J116,#REF!)),IF(#REF!=0,J116,#REF!)))=6,J116,IFERROR(IF(VALUE(IF(#REF!=0,J116,#REF!))&gt;0,J116,5),IF(#REF!=0,J116,#REF!)))</f>
        <v>#REF!</v>
      </c>
      <c r="K117" s="3" t="e">
        <f>IF(LEN(IFERROR(VALUE(IF(#REF!=0,K116,#REF!)),IF(#REF!=0,K116,#REF!)))=11,IFERROR(VALUE(IF(#REF!=0,K116,#REF!)),IF(#REF!=0,K116,#REF!)),K115)</f>
        <v>#REF!</v>
      </c>
      <c r="L117" s="3" t="e">
        <f t="shared" si="24"/>
        <v>#REF!</v>
      </c>
      <c r="M117" s="21" t="e">
        <f>IF(#REF!="Итого:","Итого:","")</f>
        <v>#REF!</v>
      </c>
      <c r="N117" s="21" t="e">
        <f t="shared" si="29"/>
        <v>#REF!</v>
      </c>
      <c r="O117" s="3" t="e">
        <f t="shared" si="30"/>
        <v>#REF!</v>
      </c>
    </row>
    <row r="118" spans="1:15" s="3" customFormat="1" ht="18" customHeight="1">
      <c r="A118" s="51"/>
      <c r="B118" s="52"/>
      <c r="C118" s="53"/>
      <c r="D118" s="46"/>
      <c r="E118" s="46"/>
      <c r="F118" s="46"/>
      <c r="G118" s="22" t="s">
        <v>15</v>
      </c>
      <c r="H118" s="47"/>
      <c r="I118" s="3" t="e">
        <f>IF(#REF!=0,I117,#REF!)</f>
        <v>#REF!</v>
      </c>
      <c r="J118" s="3" t="e">
        <f>IF(LEN(IFERROR(VALUE(IF(#REF!=0,J117,#REF!)),IF(#REF!=0,J117,#REF!)))=6,J117,IFERROR(IF(VALUE(IF(#REF!=0,J117,#REF!))&gt;0,J117,5),IF(#REF!=0,J117,#REF!)))</f>
        <v>#REF!</v>
      </c>
      <c r="K118" s="3" t="e">
        <f>IF(LEN(IFERROR(VALUE(IF(#REF!=0,K117,#REF!)),IF(#REF!=0,K117,#REF!)))=11,IFERROR(VALUE(IF(#REF!=0,K117,#REF!)),IF(#REF!=0,K117,#REF!)),K116)</f>
        <v>#REF!</v>
      </c>
      <c r="L118" s="3" t="e">
        <f t="shared" si="24"/>
        <v>#REF!</v>
      </c>
      <c r="M118" s="21" t="e">
        <f>IF(#REF!="Итого:","Итого:","")</f>
        <v>#REF!</v>
      </c>
      <c r="N118" s="21" t="e">
        <f t="shared" si="29"/>
        <v>#REF!</v>
      </c>
      <c r="O118" s="3" t="e">
        <f t="shared" si="30"/>
        <v>#REF!</v>
      </c>
    </row>
    <row r="119" spans="1:15" s="3" customFormat="1" ht="26.25" customHeight="1">
      <c r="A119" s="23">
        <v>12</v>
      </c>
      <c r="B119" s="22" t="s">
        <v>43</v>
      </c>
      <c r="C119" s="24">
        <v>1978</v>
      </c>
      <c r="D119" s="25">
        <v>10390000</v>
      </c>
      <c r="E119" s="25">
        <v>10390000</v>
      </c>
      <c r="F119" s="25">
        <v>0</v>
      </c>
      <c r="G119" s="22" t="s">
        <v>19</v>
      </c>
      <c r="H119" s="27">
        <v>43830</v>
      </c>
      <c r="I119" s="3" t="e">
        <f>IF(#REF!=0,#REF!,#REF!)</f>
        <v>#REF!</v>
      </c>
      <c r="J119" s="3" t="e">
        <f>IF(LEN(IFERROR(VALUE(IF(#REF!=0,#REF!,#REF!)),IF(#REF!=0,#REF!,#REF!)))=6,#REF!,IFERROR(IF(VALUE(IF(#REF!=0,#REF!,#REF!))&gt;0,#REF!,5),IF(#REF!=0,#REF!,#REF!)))</f>
        <v>#REF!</v>
      </c>
      <c r="K119" s="3" t="e">
        <f>IF(LEN(IFERROR(VALUE(IF(#REF!=0,#REF!,#REF!)),IF(#REF!=0,#REF!,#REF!)))=11,IFERROR(VALUE(IF(#REF!=0,#REF!,#REF!)),IF(#REF!=0,#REF!,#REF!)),#REF!)</f>
        <v>#REF!</v>
      </c>
      <c r="L119" s="3" t="e">
        <f>IF(#REF!="","",#REF!)</f>
        <v>#REF!</v>
      </c>
      <c r="M119" s="21" t="e">
        <f>IF(#REF!="Итого:","Итого:","")</f>
        <v>#REF!</v>
      </c>
      <c r="N119" s="21" t="e">
        <f t="shared" si="29"/>
        <v>#REF!</v>
      </c>
      <c r="O119" s="3" t="e">
        <f t="shared" si="30"/>
        <v>#REF!</v>
      </c>
    </row>
    <row r="120" spans="1:15" s="3" customFormat="1" ht="27" customHeight="1">
      <c r="A120" s="51">
        <v>13</v>
      </c>
      <c r="B120" s="52" t="s">
        <v>44</v>
      </c>
      <c r="C120" s="53">
        <v>1978</v>
      </c>
      <c r="D120" s="46">
        <v>9881543.7599999998</v>
      </c>
      <c r="E120" s="46">
        <v>9881543.7599999998</v>
      </c>
      <c r="F120" s="46">
        <v>0</v>
      </c>
      <c r="G120" s="20" t="s">
        <v>10</v>
      </c>
      <c r="H120" s="47">
        <v>43830</v>
      </c>
      <c r="I120" s="3" t="e">
        <f>IF(B123=0,#REF!,B123)</f>
        <v>#REF!</v>
      </c>
      <c r="J120" s="3" t="e">
        <f>IF(LEN(IFERROR(VALUE(IF(A123=0,#REF!,A123)),IF(A123=0,#REF!,A123)))=6,#REF!,IFERROR(IF(VALUE(IF(A123=0,#REF!,A123))&gt;0,#REF!,5),IF(A123=0,#REF!,A123)))</f>
        <v>#REF!</v>
      </c>
      <c r="K120" s="3" t="e">
        <f>IF(LEN(IFERROR(VALUE(IF(A123=0,#REF!,A123)),IF(A123=0,#REF!,A123)))=11,IFERROR(VALUE(IF(A123=0,#REF!,A123)),IF(A123=0,#REF!,A123)),#REF!)</f>
        <v>#REF!</v>
      </c>
      <c r="L120" s="3" t="e">
        <f>IF(#REF!="","",#REF!)</f>
        <v>#REF!</v>
      </c>
      <c r="M120" s="21" t="str">
        <f t="shared" ref="M120:M121" si="32">IF(A123="Итого:","Итого:","")</f>
        <v/>
      </c>
      <c r="N120" s="21" t="str">
        <f t="shared" si="29"/>
        <v/>
      </c>
      <c r="O120" s="3" t="str">
        <f t="shared" si="30"/>
        <v/>
      </c>
    </row>
    <row r="121" spans="1:15" s="3" customFormat="1" ht="25.5" customHeight="1">
      <c r="A121" s="51"/>
      <c r="B121" s="52"/>
      <c r="C121" s="53"/>
      <c r="D121" s="46"/>
      <c r="E121" s="46"/>
      <c r="F121" s="46"/>
      <c r="G121" s="20" t="s">
        <v>11</v>
      </c>
      <c r="H121" s="47"/>
      <c r="I121" s="3" t="e">
        <f t="shared" ref="I121" si="33">IF(B124=0,I120,B124)</f>
        <v>#REF!</v>
      </c>
      <c r="J121" s="3" t="e">
        <f t="shared" ref="J121" si="34">IF(LEN(IFERROR(VALUE(IF(A124=0,J120,A124)),IF(A124=0,J120,A124)))=6,J120,IFERROR(IF(VALUE(IF(A124=0,J120,A124))&gt;0,J120,5),IF(A124=0,J120,A124)))</f>
        <v>#REF!</v>
      </c>
      <c r="K121" s="3" t="e">
        <f>IF(LEN(IFERROR(VALUE(IF(A124=0,K120,A124)),IF(A124=0,K120,A124)))=11,IFERROR(VALUE(IF(A124=0,K120,A124)),IF(A124=0,K120,A124)),#REF!)</f>
        <v>#REF!</v>
      </c>
      <c r="L121" s="3" t="e">
        <f t="shared" ref="L121:L133" si="35">IF(L120="","",L120)</f>
        <v>#REF!</v>
      </c>
      <c r="M121" s="21" t="str">
        <f t="shared" si="32"/>
        <v/>
      </c>
      <c r="N121" s="21" t="str">
        <f t="shared" si="29"/>
        <v/>
      </c>
      <c r="O121" s="3" t="str">
        <f t="shared" si="30"/>
        <v/>
      </c>
    </row>
    <row r="122" spans="1:15" s="3" customFormat="1" ht="25.5" customHeight="1">
      <c r="A122" s="51"/>
      <c r="B122" s="52"/>
      <c r="C122" s="53"/>
      <c r="D122" s="46"/>
      <c r="E122" s="46"/>
      <c r="F122" s="46"/>
      <c r="G122" s="20" t="s">
        <v>18</v>
      </c>
      <c r="H122" s="47"/>
      <c r="I122" s="3" t="e">
        <f>IF(#REF!=0,I121,#REF!)</f>
        <v>#REF!</v>
      </c>
      <c r="J122" s="3" t="e">
        <f>IF(LEN(IFERROR(VALUE(IF(#REF!=0,J121,#REF!)),IF(#REF!=0,J121,#REF!)))=6,J121,IFERROR(IF(VALUE(IF(#REF!=0,J121,#REF!))&gt;0,J121,5),IF(#REF!=0,J121,#REF!)))</f>
        <v>#REF!</v>
      </c>
      <c r="K122" s="3" t="e">
        <f>IF(LEN(IFERROR(VALUE(IF(#REF!=0,K121,#REF!)),IF(#REF!=0,K121,#REF!)))=11,IFERROR(VALUE(IF(#REF!=0,K121,#REF!)),IF(#REF!=0,K121,#REF!)),K120)</f>
        <v>#REF!</v>
      </c>
      <c r="L122" s="3" t="e">
        <f t="shared" si="35"/>
        <v>#REF!</v>
      </c>
      <c r="M122" s="21" t="e">
        <f>IF(#REF!="Итого:","Итого:","")</f>
        <v>#REF!</v>
      </c>
      <c r="N122" s="21" t="e">
        <f t="shared" si="29"/>
        <v>#REF!</v>
      </c>
      <c r="O122" s="3" t="e">
        <f t="shared" si="30"/>
        <v>#REF!</v>
      </c>
    </row>
    <row r="123" spans="1:15" s="3" customFormat="1" ht="25.5" customHeight="1">
      <c r="A123" s="51"/>
      <c r="B123" s="52"/>
      <c r="C123" s="53"/>
      <c r="D123" s="46"/>
      <c r="E123" s="46"/>
      <c r="F123" s="46"/>
      <c r="G123" s="20" t="s">
        <v>12</v>
      </c>
      <c r="H123" s="47"/>
      <c r="I123" s="3" t="e">
        <f>IF(#REF!=0,I122,#REF!)</f>
        <v>#REF!</v>
      </c>
      <c r="J123" s="3" t="e">
        <f>IF(LEN(IFERROR(VALUE(IF(#REF!=0,J122,#REF!)),IF(#REF!=0,J122,#REF!)))=6,J122,IFERROR(IF(VALUE(IF(#REF!=0,J122,#REF!))&gt;0,J122,5),IF(#REF!=0,J122,#REF!)))</f>
        <v>#REF!</v>
      </c>
      <c r="K123" s="3" t="e">
        <f>IF(LEN(IFERROR(VALUE(IF(#REF!=0,K122,#REF!)),IF(#REF!=0,K122,#REF!)))=11,IFERROR(VALUE(IF(#REF!=0,K122,#REF!)),IF(#REF!=0,K122,#REF!)),K121)</f>
        <v>#REF!</v>
      </c>
      <c r="L123" s="3" t="e">
        <f t="shared" si="35"/>
        <v>#REF!</v>
      </c>
      <c r="M123" s="21" t="e">
        <f>IF(#REF!="Итого:","Итого:","")</f>
        <v>#REF!</v>
      </c>
      <c r="N123" s="21" t="e">
        <f t="shared" si="29"/>
        <v>#REF!</v>
      </c>
      <c r="O123" s="3" t="e">
        <f t="shared" si="30"/>
        <v>#REF!</v>
      </c>
    </row>
    <row r="124" spans="1:15" s="3" customFormat="1" ht="16.5" customHeight="1">
      <c r="A124" s="51"/>
      <c r="B124" s="52"/>
      <c r="C124" s="53"/>
      <c r="D124" s="46"/>
      <c r="E124" s="46"/>
      <c r="F124" s="46"/>
      <c r="G124" s="22" t="s">
        <v>15</v>
      </c>
      <c r="H124" s="47"/>
      <c r="I124" s="3" t="e">
        <f>IF(#REF!=0,I123,#REF!)</f>
        <v>#REF!</v>
      </c>
      <c r="J124" s="3" t="e">
        <f>IF(LEN(IFERROR(VALUE(IF(#REF!=0,J123,#REF!)),IF(#REF!=0,J123,#REF!)))=6,J123,IFERROR(IF(VALUE(IF(#REF!=0,J123,#REF!))&gt;0,J123,5),IF(#REF!=0,J123,#REF!)))</f>
        <v>#REF!</v>
      </c>
      <c r="K124" s="3" t="e">
        <f>IF(LEN(IFERROR(VALUE(IF(#REF!=0,K123,#REF!)),IF(#REF!=0,K123,#REF!)))=11,IFERROR(VALUE(IF(#REF!=0,K123,#REF!)),IF(#REF!=0,K123,#REF!)),K122)</f>
        <v>#REF!</v>
      </c>
      <c r="L124" s="3" t="e">
        <f t="shared" si="35"/>
        <v>#REF!</v>
      </c>
      <c r="M124" s="21" t="e">
        <f>IF(#REF!="Итого:","Итого:","")</f>
        <v>#REF!</v>
      </c>
      <c r="N124" s="21" t="e">
        <f t="shared" si="29"/>
        <v>#REF!</v>
      </c>
      <c r="O124" s="3" t="e">
        <f t="shared" si="30"/>
        <v>#REF!</v>
      </c>
    </row>
    <row r="125" spans="1:15" s="3" customFormat="1" ht="24.75" customHeight="1">
      <c r="A125" s="63">
        <v>14</v>
      </c>
      <c r="B125" s="64" t="s">
        <v>52</v>
      </c>
      <c r="C125" s="65">
        <v>1970</v>
      </c>
      <c r="D125" s="54">
        <v>17897320.890000001</v>
      </c>
      <c r="E125" s="54">
        <v>17897320.890000001</v>
      </c>
      <c r="F125" s="54">
        <v>0</v>
      </c>
      <c r="G125" s="20" t="s">
        <v>10</v>
      </c>
      <c r="H125" s="57">
        <v>43830</v>
      </c>
      <c r="M125" s="21"/>
      <c r="N125" s="21"/>
    </row>
    <row r="126" spans="1:15" s="3" customFormat="1" ht="24.75" customHeight="1">
      <c r="A126" s="68"/>
      <c r="B126" s="66"/>
      <c r="C126" s="70"/>
      <c r="D126" s="55"/>
      <c r="E126" s="55"/>
      <c r="F126" s="55"/>
      <c r="G126" s="20" t="s">
        <v>11</v>
      </c>
      <c r="H126" s="58"/>
      <c r="M126" s="21"/>
      <c r="N126" s="21"/>
    </row>
    <row r="127" spans="1:15" s="3" customFormat="1" ht="25.5" customHeight="1">
      <c r="A127" s="68"/>
      <c r="B127" s="66"/>
      <c r="C127" s="70"/>
      <c r="D127" s="55"/>
      <c r="E127" s="55"/>
      <c r="F127" s="55"/>
      <c r="G127" s="28" t="s">
        <v>53</v>
      </c>
      <c r="H127" s="58"/>
      <c r="M127" s="21"/>
      <c r="N127" s="21"/>
    </row>
    <row r="128" spans="1:15" s="3" customFormat="1" ht="17.25" customHeight="1">
      <c r="A128" s="69"/>
      <c r="B128" s="67"/>
      <c r="C128" s="71"/>
      <c r="D128" s="56"/>
      <c r="E128" s="56"/>
      <c r="F128" s="56"/>
      <c r="G128" s="22" t="s">
        <v>15</v>
      </c>
      <c r="H128" s="59"/>
      <c r="I128" s="3" t="e">
        <f>IF(B131=0,#REF!,B131)</f>
        <v>#REF!</v>
      </c>
      <c r="J128" s="3" t="e">
        <f>IF(LEN(IFERROR(VALUE(IF(A131=0,#REF!,A131)),IF(A131=0,#REF!,A131)))=6,#REF!,IFERROR(IF(VALUE(IF(A131=0,#REF!,A131))&gt;0,#REF!,5),IF(A131=0,#REF!,A131)))</f>
        <v>#REF!</v>
      </c>
      <c r="K128" s="3" t="e">
        <f>IF(LEN(IFERROR(VALUE(IF(A131=0,#REF!,A131)),IF(A131=0,#REF!,A131)))=11,IFERROR(VALUE(IF(A131=0,#REF!,A131)),IF(A131=0,#REF!,A131)),#REF!)</f>
        <v>#REF!</v>
      </c>
      <c r="L128" s="3" t="e">
        <f>IF(#REF!="","",#REF!)</f>
        <v>#REF!</v>
      </c>
      <c r="M128" s="21" t="str">
        <f t="shared" ref="M128:M134" si="36">IF(A131="Итого:","Итого:","")</f>
        <v/>
      </c>
      <c r="N128" s="21" t="str">
        <f t="shared" ref="N128:N139" si="37">IF(M128="","",CONCATENATE(K128," ",M128," ",J128," ",L128))</f>
        <v/>
      </c>
      <c r="O128" s="3" t="str">
        <f t="shared" ref="O128:O139" si="38">IF(M128="","",CONCATENATE(M128," ",K128,L128))</f>
        <v/>
      </c>
    </row>
    <row r="129" spans="1:15" s="3" customFormat="1" ht="27" customHeight="1">
      <c r="A129" s="63">
        <v>15</v>
      </c>
      <c r="B129" s="64" t="s">
        <v>45</v>
      </c>
      <c r="C129" s="65">
        <v>1975</v>
      </c>
      <c r="D129" s="54">
        <v>13941499.199999999</v>
      </c>
      <c r="E129" s="54">
        <v>13941499.199999999</v>
      </c>
      <c r="F129" s="54">
        <v>0</v>
      </c>
      <c r="G129" s="20" t="s">
        <v>10</v>
      </c>
      <c r="H129" s="60">
        <v>43830</v>
      </c>
      <c r="I129" s="3" t="e">
        <f t="shared" ref="I129:I130" si="39">IF(B132=0,I128,B132)</f>
        <v>#REF!</v>
      </c>
      <c r="J129" s="3" t="e">
        <f t="shared" ref="J129:J130" si="40">IF(LEN(IFERROR(VALUE(IF(A132=0,J128,A132)),IF(A132=0,J128,A132)))=6,J128,IFERROR(IF(VALUE(IF(A132=0,J128,A132))&gt;0,J128,5),IF(A132=0,J128,A132)))</f>
        <v>#REF!</v>
      </c>
      <c r="K129" s="3" t="e">
        <f>IF(LEN(IFERROR(VALUE(IF(A132=0,K128,A132)),IF(A132=0,K128,A132)))=11,IFERROR(VALUE(IF(A132=0,K128,A132)),IF(A132=0,K128,A132)),#REF!)</f>
        <v>#REF!</v>
      </c>
      <c r="L129" s="3" t="e">
        <f t="shared" si="35"/>
        <v>#REF!</v>
      </c>
      <c r="M129" s="21" t="str">
        <f t="shared" si="36"/>
        <v/>
      </c>
      <c r="N129" s="21" t="str">
        <f t="shared" si="37"/>
        <v/>
      </c>
      <c r="O129" s="3" t="str">
        <f t="shared" si="38"/>
        <v/>
      </c>
    </row>
    <row r="130" spans="1:15" s="3" customFormat="1" ht="24.75" customHeight="1">
      <c r="A130" s="68"/>
      <c r="B130" s="66"/>
      <c r="C130" s="70"/>
      <c r="D130" s="55"/>
      <c r="E130" s="55"/>
      <c r="F130" s="55"/>
      <c r="G130" s="20" t="s">
        <v>11</v>
      </c>
      <c r="H130" s="61"/>
      <c r="I130" s="3" t="e">
        <f t="shared" si="39"/>
        <v>#REF!</v>
      </c>
      <c r="J130" s="3" t="e">
        <f t="shared" si="40"/>
        <v>#REF!</v>
      </c>
      <c r="K130" s="3" t="e">
        <f t="shared" ref="K130" si="41">IF(LEN(IFERROR(VALUE(IF(A133=0,K129,A133)),IF(A133=0,K129,A133)))=11,IFERROR(VALUE(IF(A133=0,K129,A133)),IF(A133=0,K129,A133)),K128)</f>
        <v>#REF!</v>
      </c>
      <c r="L130" s="3" t="e">
        <f t="shared" si="35"/>
        <v>#REF!</v>
      </c>
      <c r="M130" s="21" t="str">
        <f t="shared" si="36"/>
        <v/>
      </c>
      <c r="N130" s="21" t="str">
        <f t="shared" si="37"/>
        <v/>
      </c>
      <c r="O130" s="3" t="str">
        <f t="shared" si="38"/>
        <v/>
      </c>
    </row>
    <row r="131" spans="1:15" s="3" customFormat="1" ht="26.25" customHeight="1">
      <c r="A131" s="68"/>
      <c r="B131" s="66"/>
      <c r="C131" s="70"/>
      <c r="D131" s="55"/>
      <c r="E131" s="55"/>
      <c r="F131" s="55"/>
      <c r="G131" s="20" t="s">
        <v>18</v>
      </c>
      <c r="H131" s="61"/>
      <c r="I131" s="3" t="e">
        <f>IF(#REF!=0,I130,#REF!)</f>
        <v>#REF!</v>
      </c>
      <c r="J131" s="3" t="e">
        <f>IF(LEN(IFERROR(VALUE(IF(#REF!=0,J130,#REF!)),IF(#REF!=0,J130,#REF!)))=6,J130,IFERROR(IF(VALUE(IF(#REF!=0,J130,#REF!))&gt;0,J130,5),IF(#REF!=0,J130,#REF!)))</f>
        <v>#REF!</v>
      </c>
      <c r="K131" s="3" t="e">
        <f>IF(LEN(IFERROR(VALUE(IF(#REF!=0,K130,#REF!)),IF(#REF!=0,K130,#REF!)))=11,IFERROR(VALUE(IF(#REF!=0,K130,#REF!)),IF(#REF!=0,K130,#REF!)),K129)</f>
        <v>#REF!</v>
      </c>
      <c r="L131" s="3" t="e">
        <f t="shared" si="35"/>
        <v>#REF!</v>
      </c>
      <c r="M131" s="21" t="e">
        <f>IF(#REF!="Итого:","Итого:","")</f>
        <v>#REF!</v>
      </c>
      <c r="N131" s="21" t="e">
        <f t="shared" si="37"/>
        <v>#REF!</v>
      </c>
      <c r="O131" s="3" t="e">
        <f t="shared" si="38"/>
        <v>#REF!</v>
      </c>
    </row>
    <row r="132" spans="1:15" s="3" customFormat="1" ht="24.75" customHeight="1">
      <c r="A132" s="68"/>
      <c r="B132" s="66"/>
      <c r="C132" s="70"/>
      <c r="D132" s="55"/>
      <c r="E132" s="55"/>
      <c r="F132" s="55"/>
      <c r="G132" s="20" t="s">
        <v>12</v>
      </c>
      <c r="H132" s="61"/>
      <c r="I132" s="3" t="e">
        <f>IF(#REF!=0,I131,#REF!)</f>
        <v>#REF!</v>
      </c>
      <c r="J132" s="3" t="e">
        <f>IF(LEN(IFERROR(VALUE(IF(#REF!=0,J131,#REF!)),IF(#REF!=0,J131,#REF!)))=6,J131,IFERROR(IF(VALUE(IF(#REF!=0,J131,#REF!))&gt;0,J131,5),IF(#REF!=0,J131,#REF!)))</f>
        <v>#REF!</v>
      </c>
      <c r="K132" s="3" t="e">
        <f>IF(LEN(IFERROR(VALUE(IF(#REF!=0,K131,#REF!)),IF(#REF!=0,K131,#REF!)))=11,IFERROR(VALUE(IF(#REF!=0,K131,#REF!)),IF(#REF!=0,K131,#REF!)),K130)</f>
        <v>#REF!</v>
      </c>
      <c r="L132" s="3" t="e">
        <f t="shared" si="35"/>
        <v>#REF!</v>
      </c>
      <c r="M132" s="21" t="e">
        <f>IF(#REF!="Итого:","Итого:","")</f>
        <v>#REF!</v>
      </c>
      <c r="N132" s="21" t="e">
        <f t="shared" si="37"/>
        <v>#REF!</v>
      </c>
      <c r="O132" s="3" t="e">
        <f t="shared" si="38"/>
        <v>#REF!</v>
      </c>
    </row>
    <row r="133" spans="1:15" s="3" customFormat="1" ht="17.25" customHeight="1">
      <c r="A133" s="69"/>
      <c r="B133" s="67"/>
      <c r="C133" s="71"/>
      <c r="D133" s="56"/>
      <c r="E133" s="56"/>
      <c r="F133" s="56"/>
      <c r="G133" s="22" t="s">
        <v>15</v>
      </c>
      <c r="H133" s="62"/>
      <c r="I133" s="3" t="e">
        <f>IF(#REF!=0,I132,#REF!)</f>
        <v>#REF!</v>
      </c>
      <c r="J133" s="3" t="e">
        <f>IF(LEN(IFERROR(VALUE(IF(#REF!=0,J132,#REF!)),IF(#REF!=0,J132,#REF!)))=6,J132,IFERROR(IF(VALUE(IF(#REF!=0,J132,#REF!))&gt;0,J132,5),IF(#REF!=0,J132,#REF!)))</f>
        <v>#REF!</v>
      </c>
      <c r="K133" s="3" t="e">
        <f>IF(LEN(IFERROR(VALUE(IF(#REF!=0,K132,#REF!)),IF(#REF!=0,K132,#REF!)))=11,IFERROR(VALUE(IF(#REF!=0,K132,#REF!)),IF(#REF!=0,K132,#REF!)),K131)</f>
        <v>#REF!</v>
      </c>
      <c r="L133" s="3" t="e">
        <f t="shared" si="35"/>
        <v>#REF!</v>
      </c>
      <c r="M133" s="21" t="e">
        <f>IF(#REF!="Итого:","Итого:","")</f>
        <v>#REF!</v>
      </c>
      <c r="N133" s="21" t="e">
        <f t="shared" si="37"/>
        <v>#REF!</v>
      </c>
      <c r="O133" s="3" t="e">
        <f t="shared" si="38"/>
        <v>#REF!</v>
      </c>
    </row>
    <row r="134" spans="1:15" s="3" customFormat="1" ht="24.75" customHeight="1">
      <c r="A134" s="51">
        <v>16</v>
      </c>
      <c r="B134" s="52" t="s">
        <v>46</v>
      </c>
      <c r="C134" s="53">
        <v>1959</v>
      </c>
      <c r="D134" s="46">
        <v>5389375.8700000001</v>
      </c>
      <c r="E134" s="46">
        <v>5389375.8700000001</v>
      </c>
      <c r="F134" s="46">
        <v>0</v>
      </c>
      <c r="G134" s="20" t="s">
        <v>10</v>
      </c>
      <c r="H134" s="47">
        <v>43830</v>
      </c>
      <c r="I134" s="3" t="e">
        <f>IF(B137=0,#REF!,B137)</f>
        <v>#REF!</v>
      </c>
      <c r="J134" s="3" t="e">
        <f>IF(LEN(IFERROR(VALUE(IF(A137=0,#REF!,A137)),IF(A137=0,#REF!,A137)))=6,#REF!,IFERROR(IF(VALUE(IF(A137=0,#REF!,A137))&gt;0,#REF!,5),IF(A137=0,#REF!,A137)))</f>
        <v>#REF!</v>
      </c>
      <c r="K134" s="3" t="e">
        <f>IF(LEN(IFERROR(VALUE(IF(A137=0,#REF!,A137)),IF(A137=0,#REF!,A137)))=11,IFERROR(VALUE(IF(A137=0,#REF!,A137)),IF(A137=0,#REF!,A137)),#REF!)</f>
        <v>#REF!</v>
      </c>
      <c r="L134" s="3" t="e">
        <f>IF(#REF!="","",#REF!)</f>
        <v>#REF!</v>
      </c>
      <c r="M134" s="21" t="str">
        <f t="shared" si="36"/>
        <v/>
      </c>
      <c r="N134" s="21" t="str">
        <f t="shared" si="37"/>
        <v/>
      </c>
      <c r="O134" s="3" t="str">
        <f t="shared" si="38"/>
        <v/>
      </c>
    </row>
    <row r="135" spans="1:15" s="3" customFormat="1" ht="27" customHeight="1">
      <c r="A135" s="51"/>
      <c r="B135" s="52"/>
      <c r="C135" s="53"/>
      <c r="D135" s="46"/>
      <c r="E135" s="46"/>
      <c r="F135" s="46"/>
      <c r="G135" s="20" t="s">
        <v>11</v>
      </c>
      <c r="H135" s="47"/>
      <c r="I135" s="3" t="e">
        <f>IF(#REF!=0,I134,#REF!)</f>
        <v>#REF!</v>
      </c>
      <c r="J135" s="3" t="e">
        <f>IF(LEN(IFERROR(VALUE(IF(#REF!=0,J134,#REF!)),IF(#REF!=0,J134,#REF!)))=6,J134,IFERROR(IF(VALUE(IF(#REF!=0,J134,#REF!))&gt;0,J134,5),IF(#REF!=0,J134,#REF!)))</f>
        <v>#REF!</v>
      </c>
      <c r="K135" s="3" t="e">
        <f>IF(LEN(IFERROR(VALUE(IF(#REF!=0,K134,#REF!)),IF(#REF!=0,K134,#REF!)))=11,IFERROR(VALUE(IF(#REF!=0,K134,#REF!)),IF(#REF!=0,K134,#REF!)),#REF!)</f>
        <v>#REF!</v>
      </c>
      <c r="L135" s="3" t="e">
        <f t="shared" ref="L135:L137" si="42">IF(L134="","",L134)</f>
        <v>#REF!</v>
      </c>
      <c r="M135" s="21" t="e">
        <f>IF(#REF!="Итого:","Итого:","")</f>
        <v>#REF!</v>
      </c>
      <c r="N135" s="21" t="e">
        <f t="shared" si="37"/>
        <v>#REF!</v>
      </c>
      <c r="O135" s="3" t="e">
        <f t="shared" si="38"/>
        <v>#REF!</v>
      </c>
    </row>
    <row r="136" spans="1:15" s="3" customFormat="1" ht="26.25" customHeight="1">
      <c r="A136" s="51"/>
      <c r="B136" s="52"/>
      <c r="C136" s="53"/>
      <c r="D136" s="46"/>
      <c r="E136" s="46"/>
      <c r="F136" s="46"/>
      <c r="G136" s="20" t="s">
        <v>12</v>
      </c>
      <c r="H136" s="47"/>
      <c r="I136" s="3" t="e">
        <f>IF(#REF!=0,I135,#REF!)</f>
        <v>#REF!</v>
      </c>
      <c r="J136" s="3" t="e">
        <f>IF(LEN(IFERROR(VALUE(IF(#REF!=0,J135,#REF!)),IF(#REF!=0,J135,#REF!)))=6,J135,IFERROR(IF(VALUE(IF(#REF!=0,J135,#REF!))&gt;0,J135,5),IF(#REF!=0,J135,#REF!)))</f>
        <v>#REF!</v>
      </c>
      <c r="K136" s="3" t="e">
        <f>IF(LEN(IFERROR(VALUE(IF(#REF!=0,K135,#REF!)),IF(#REF!=0,K135,#REF!)))=11,IFERROR(VALUE(IF(#REF!=0,K135,#REF!)),IF(#REF!=0,K135,#REF!)),K134)</f>
        <v>#REF!</v>
      </c>
      <c r="L136" s="3" t="e">
        <f t="shared" si="42"/>
        <v>#REF!</v>
      </c>
      <c r="M136" s="21" t="e">
        <f>IF(#REF!="Итого:","Итого:","")</f>
        <v>#REF!</v>
      </c>
      <c r="N136" s="21" t="e">
        <f t="shared" si="37"/>
        <v>#REF!</v>
      </c>
      <c r="O136" s="3" t="e">
        <f t="shared" si="38"/>
        <v>#REF!</v>
      </c>
    </row>
    <row r="137" spans="1:15" s="3" customFormat="1" ht="21.75" customHeight="1">
      <c r="A137" s="51"/>
      <c r="B137" s="52"/>
      <c r="C137" s="53"/>
      <c r="D137" s="46"/>
      <c r="E137" s="46"/>
      <c r="F137" s="46"/>
      <c r="G137" s="22" t="s">
        <v>15</v>
      </c>
      <c r="H137" s="47"/>
      <c r="I137" s="3" t="e">
        <f>IF(#REF!=0,I136,#REF!)</f>
        <v>#REF!</v>
      </c>
      <c r="J137" s="3" t="e">
        <f>IF(LEN(IFERROR(VALUE(IF(#REF!=0,J136,#REF!)),IF(#REF!=0,J136,#REF!)))=6,J136,IFERROR(IF(VALUE(IF(#REF!=0,J136,#REF!))&gt;0,J136,5),IF(#REF!=0,J136,#REF!)))</f>
        <v>#REF!</v>
      </c>
      <c r="K137" s="3" t="e">
        <f>IF(LEN(IFERROR(VALUE(IF(#REF!=0,K136,#REF!)),IF(#REF!=0,K136,#REF!)))=11,IFERROR(VALUE(IF(#REF!=0,K136,#REF!)),IF(#REF!=0,K136,#REF!)),K135)</f>
        <v>#REF!</v>
      </c>
      <c r="L137" s="3" t="e">
        <f t="shared" si="42"/>
        <v>#REF!</v>
      </c>
      <c r="M137" s="21" t="e">
        <f>IF(#REF!="Итого:","Итого:","")</f>
        <v>#REF!</v>
      </c>
      <c r="N137" s="21" t="e">
        <f t="shared" si="37"/>
        <v>#REF!</v>
      </c>
      <c r="O137" s="3" t="e">
        <f t="shared" si="38"/>
        <v>#REF!</v>
      </c>
    </row>
    <row r="138" spans="1:15" s="3" customFormat="1" ht="38.25" customHeight="1">
      <c r="A138" s="51">
        <v>17</v>
      </c>
      <c r="B138" s="52" t="s">
        <v>47</v>
      </c>
      <c r="C138" s="53">
        <v>1954</v>
      </c>
      <c r="D138" s="46">
        <v>6713313.6500000004</v>
      </c>
      <c r="E138" s="46">
        <v>6713313.6500000004</v>
      </c>
      <c r="F138" s="46">
        <v>0</v>
      </c>
      <c r="G138" s="20" t="s">
        <v>20</v>
      </c>
      <c r="H138" s="47">
        <v>43830</v>
      </c>
      <c r="I138" s="3" t="e">
        <f>IF(#REF!=0,#REF!,#REF!)</f>
        <v>#REF!</v>
      </c>
      <c r="J138" s="3" t="e">
        <f>IF(LEN(IFERROR(VALUE(IF(#REF!=0,#REF!,#REF!)),IF(#REF!=0,#REF!,#REF!)))=6,#REF!,IFERROR(IF(VALUE(IF(#REF!=0,#REF!,#REF!))&gt;0,#REF!,5),IF(#REF!=0,#REF!,#REF!)))</f>
        <v>#REF!</v>
      </c>
      <c r="K138" s="3" t="e">
        <f>IF(LEN(IFERROR(VALUE(IF(#REF!=0,#REF!,#REF!)),IF(#REF!=0,#REF!,#REF!)))=11,IFERROR(VALUE(IF(#REF!=0,#REF!,#REF!)),IF(#REF!=0,#REF!,#REF!)),#REF!)</f>
        <v>#REF!</v>
      </c>
      <c r="L138" s="3" t="e">
        <f>IF(#REF!="","",#REF!)</f>
        <v>#REF!</v>
      </c>
      <c r="M138" s="21" t="e">
        <f>IF(#REF!="Итого:","Итого:","")</f>
        <v>#REF!</v>
      </c>
      <c r="N138" s="21" t="e">
        <f t="shared" si="37"/>
        <v>#REF!</v>
      </c>
      <c r="O138" s="3" t="e">
        <f t="shared" si="38"/>
        <v>#REF!</v>
      </c>
    </row>
    <row r="139" spans="1:15" s="3" customFormat="1" ht="23.25" customHeight="1">
      <c r="A139" s="63"/>
      <c r="B139" s="64"/>
      <c r="C139" s="65"/>
      <c r="D139" s="54"/>
      <c r="E139" s="54"/>
      <c r="F139" s="54"/>
      <c r="G139" s="37" t="s">
        <v>13</v>
      </c>
      <c r="H139" s="60"/>
      <c r="I139" s="3" t="e">
        <f>IF(#REF!=0,#REF!,#REF!)</f>
        <v>#REF!</v>
      </c>
      <c r="J139" s="3" t="e">
        <f>IF(LEN(IFERROR(VALUE(IF(#REF!=0,#REF!,#REF!)),IF(#REF!=0,#REF!,#REF!)))=6,#REF!,IFERROR(IF(VALUE(IF(#REF!=0,#REF!,#REF!))&gt;0,#REF!,5),IF(#REF!=0,#REF!,#REF!)))</f>
        <v>#REF!</v>
      </c>
      <c r="K139" s="3" t="e">
        <f>IF(LEN(IFERROR(VALUE(IF(#REF!=0,#REF!,#REF!)),IF(#REF!=0,#REF!,#REF!)))=11,IFERROR(VALUE(IF(#REF!=0,#REF!,#REF!)),IF(#REF!=0,#REF!,#REF!)),#REF!)</f>
        <v>#REF!</v>
      </c>
      <c r="L139" s="3" t="e">
        <f>IF(#REF!="","",#REF!)</f>
        <v>#REF!</v>
      </c>
      <c r="M139" s="21" t="e">
        <f>IF(#REF!="Итого:","Итого:","")</f>
        <v>#REF!</v>
      </c>
      <c r="N139" s="21" t="e">
        <f t="shared" si="37"/>
        <v>#REF!</v>
      </c>
      <c r="O139" s="3" t="e">
        <f t="shared" si="38"/>
        <v>#REF!</v>
      </c>
    </row>
    <row r="140" spans="1:15" s="3" customFormat="1" ht="39.75" customHeight="1">
      <c r="A140" s="38">
        <v>18</v>
      </c>
      <c r="B140" s="39" t="s">
        <v>62</v>
      </c>
      <c r="C140" s="40">
        <v>1991</v>
      </c>
      <c r="D140" s="41">
        <v>6669000</v>
      </c>
      <c r="E140" s="41">
        <v>6669000</v>
      </c>
      <c r="F140" s="41">
        <v>0</v>
      </c>
      <c r="G140" s="39" t="s">
        <v>115</v>
      </c>
      <c r="H140" s="42">
        <v>43830</v>
      </c>
      <c r="M140" s="35"/>
      <c r="N140" s="35"/>
    </row>
    <row r="141" spans="1:15" s="3" customFormat="1" ht="39" customHeight="1">
      <c r="A141" s="38">
        <v>19</v>
      </c>
      <c r="B141" s="39" t="s">
        <v>63</v>
      </c>
      <c r="C141" s="40">
        <v>1989</v>
      </c>
      <c r="D141" s="41">
        <v>8892000</v>
      </c>
      <c r="E141" s="41">
        <v>8892000</v>
      </c>
      <c r="F141" s="41">
        <v>0</v>
      </c>
      <c r="G141" s="39" t="s">
        <v>115</v>
      </c>
      <c r="H141" s="42">
        <v>43830</v>
      </c>
      <c r="M141" s="35"/>
      <c r="N141" s="35"/>
    </row>
    <row r="142" spans="1:15" s="3" customFormat="1" ht="38.25" customHeight="1">
      <c r="A142" s="38">
        <v>20</v>
      </c>
      <c r="B142" s="39" t="s">
        <v>64</v>
      </c>
      <c r="C142" s="40">
        <v>1988</v>
      </c>
      <c r="D142" s="41">
        <v>11115000</v>
      </c>
      <c r="E142" s="41">
        <v>11115000</v>
      </c>
      <c r="F142" s="41">
        <v>0</v>
      </c>
      <c r="G142" s="39" t="s">
        <v>115</v>
      </c>
      <c r="H142" s="42">
        <v>43983</v>
      </c>
      <c r="M142" s="35"/>
      <c r="N142" s="35"/>
    </row>
    <row r="143" spans="1:15" s="3" customFormat="1" ht="37.5" customHeight="1">
      <c r="A143" s="38">
        <v>21</v>
      </c>
      <c r="B143" s="39" t="s">
        <v>65</v>
      </c>
      <c r="C143" s="40">
        <v>1986</v>
      </c>
      <c r="D143" s="41">
        <v>11115000</v>
      </c>
      <c r="E143" s="41">
        <v>11115000</v>
      </c>
      <c r="F143" s="41">
        <v>0</v>
      </c>
      <c r="G143" s="39" t="s">
        <v>115</v>
      </c>
      <c r="H143" s="42">
        <v>43830</v>
      </c>
      <c r="M143" s="35"/>
      <c r="N143" s="35"/>
    </row>
    <row r="144" spans="1:15" s="3" customFormat="1" ht="38.25" customHeight="1">
      <c r="A144" s="38">
        <v>22</v>
      </c>
      <c r="B144" s="39" t="s">
        <v>66</v>
      </c>
      <c r="C144" s="40">
        <v>1985</v>
      </c>
      <c r="D144" s="41">
        <v>2223000</v>
      </c>
      <c r="E144" s="41">
        <v>2223000</v>
      </c>
      <c r="F144" s="41">
        <v>0</v>
      </c>
      <c r="G144" s="39" t="s">
        <v>115</v>
      </c>
      <c r="H144" s="42">
        <v>43830</v>
      </c>
      <c r="M144" s="35"/>
      <c r="N144" s="35"/>
    </row>
    <row r="145" spans="1:14" s="3" customFormat="1" ht="37.5" customHeight="1">
      <c r="A145" s="38">
        <v>23</v>
      </c>
      <c r="B145" s="39" t="s">
        <v>67</v>
      </c>
      <c r="C145" s="40">
        <v>1989</v>
      </c>
      <c r="D145" s="41">
        <v>2223000</v>
      </c>
      <c r="E145" s="41">
        <v>2223000</v>
      </c>
      <c r="F145" s="41">
        <v>0</v>
      </c>
      <c r="G145" s="39" t="s">
        <v>115</v>
      </c>
      <c r="H145" s="42">
        <v>43830</v>
      </c>
      <c r="M145" s="35"/>
      <c r="N145" s="35"/>
    </row>
    <row r="146" spans="1:14" s="3" customFormat="1" ht="38.25" customHeight="1">
      <c r="A146" s="38">
        <v>24</v>
      </c>
      <c r="B146" s="39" t="s">
        <v>58</v>
      </c>
      <c r="C146" s="40">
        <v>1985</v>
      </c>
      <c r="D146" s="41">
        <v>8892000</v>
      </c>
      <c r="E146" s="41">
        <v>8892000</v>
      </c>
      <c r="F146" s="41">
        <v>0</v>
      </c>
      <c r="G146" s="39" t="s">
        <v>115</v>
      </c>
      <c r="H146" s="42">
        <v>43830</v>
      </c>
      <c r="M146" s="35"/>
      <c r="N146" s="35"/>
    </row>
    <row r="147" spans="1:14" s="3" customFormat="1" ht="37.5" customHeight="1">
      <c r="A147" s="38">
        <v>25</v>
      </c>
      <c r="B147" s="39" t="s">
        <v>68</v>
      </c>
      <c r="C147" s="40">
        <v>1993</v>
      </c>
      <c r="D147" s="41">
        <v>2223000</v>
      </c>
      <c r="E147" s="41">
        <v>2223000</v>
      </c>
      <c r="F147" s="41">
        <v>0</v>
      </c>
      <c r="G147" s="39" t="s">
        <v>115</v>
      </c>
      <c r="H147" s="42">
        <v>43830</v>
      </c>
      <c r="M147" s="35"/>
      <c r="N147" s="35"/>
    </row>
    <row r="148" spans="1:14" s="3" customFormat="1" ht="37.5" customHeight="1">
      <c r="A148" s="38">
        <v>26</v>
      </c>
      <c r="B148" s="39" t="s">
        <v>69</v>
      </c>
      <c r="C148" s="40">
        <v>1993</v>
      </c>
      <c r="D148" s="41">
        <v>2223000</v>
      </c>
      <c r="E148" s="41">
        <v>2223000</v>
      </c>
      <c r="F148" s="41">
        <v>0</v>
      </c>
      <c r="G148" s="39" t="s">
        <v>115</v>
      </c>
      <c r="H148" s="42">
        <v>43983</v>
      </c>
      <c r="M148" s="35"/>
      <c r="N148" s="35"/>
    </row>
    <row r="149" spans="1:14" s="3" customFormat="1" ht="37.5" customHeight="1">
      <c r="A149" s="38">
        <v>27</v>
      </c>
      <c r="B149" s="39" t="s">
        <v>70</v>
      </c>
      <c r="C149" s="40">
        <v>1992</v>
      </c>
      <c r="D149" s="41">
        <v>17784000</v>
      </c>
      <c r="E149" s="41">
        <v>17784000</v>
      </c>
      <c r="F149" s="41">
        <v>0</v>
      </c>
      <c r="G149" s="39" t="s">
        <v>115</v>
      </c>
      <c r="H149" s="44" t="s">
        <v>117</v>
      </c>
      <c r="M149" s="35"/>
      <c r="N149" s="35"/>
    </row>
    <row r="150" spans="1:14" s="3" customFormat="1" ht="38.25" customHeight="1">
      <c r="A150" s="38">
        <v>28</v>
      </c>
      <c r="B150" s="39" t="s">
        <v>71</v>
      </c>
      <c r="C150" s="40">
        <v>1992</v>
      </c>
      <c r="D150" s="41">
        <v>2223000</v>
      </c>
      <c r="E150" s="41">
        <v>2223000</v>
      </c>
      <c r="F150" s="41">
        <v>0</v>
      </c>
      <c r="G150" s="39" t="s">
        <v>115</v>
      </c>
      <c r="H150" s="42">
        <v>43983</v>
      </c>
      <c r="M150" s="35"/>
      <c r="N150" s="35"/>
    </row>
    <row r="151" spans="1:14" s="3" customFormat="1" ht="38.25" customHeight="1">
      <c r="A151" s="38">
        <v>29</v>
      </c>
      <c r="B151" s="39" t="s">
        <v>72</v>
      </c>
      <c r="C151" s="40">
        <v>1992</v>
      </c>
      <c r="D151" s="41">
        <v>5612753.7199999997</v>
      </c>
      <c r="E151" s="41">
        <v>5612753.7199999997</v>
      </c>
      <c r="F151" s="41">
        <v>0</v>
      </c>
      <c r="G151" s="39" t="s">
        <v>115</v>
      </c>
      <c r="H151" s="42">
        <v>43983</v>
      </c>
      <c r="M151" s="35"/>
      <c r="N151" s="35"/>
    </row>
    <row r="152" spans="1:14" s="3" customFormat="1" ht="37.5" customHeight="1">
      <c r="A152" s="38">
        <v>30</v>
      </c>
      <c r="B152" s="39" t="s">
        <v>73</v>
      </c>
      <c r="C152" s="40">
        <v>1989</v>
      </c>
      <c r="D152" s="41">
        <v>6669000</v>
      </c>
      <c r="E152" s="41">
        <v>6669000</v>
      </c>
      <c r="F152" s="41">
        <v>0</v>
      </c>
      <c r="G152" s="39" t="s">
        <v>115</v>
      </c>
      <c r="H152" s="42">
        <v>43830</v>
      </c>
      <c r="M152" s="35"/>
      <c r="N152" s="35"/>
    </row>
    <row r="153" spans="1:14" s="3" customFormat="1" ht="38.25" customHeight="1">
      <c r="A153" s="38">
        <v>31</v>
      </c>
      <c r="B153" s="39" t="s">
        <v>74</v>
      </c>
      <c r="C153" s="40">
        <v>1993</v>
      </c>
      <c r="D153" s="41">
        <v>8892000</v>
      </c>
      <c r="E153" s="41">
        <v>8892000</v>
      </c>
      <c r="F153" s="41">
        <v>0</v>
      </c>
      <c r="G153" s="39" t="s">
        <v>115</v>
      </c>
      <c r="H153" s="42">
        <v>43983</v>
      </c>
      <c r="M153" s="35"/>
      <c r="N153" s="35"/>
    </row>
    <row r="154" spans="1:14" s="3" customFormat="1" ht="37.5" customHeight="1">
      <c r="A154" s="38">
        <v>32</v>
      </c>
      <c r="B154" s="39" t="s">
        <v>75</v>
      </c>
      <c r="C154" s="40">
        <v>1992</v>
      </c>
      <c r="D154" s="41">
        <v>5641000</v>
      </c>
      <c r="E154" s="41">
        <v>5641000</v>
      </c>
      <c r="F154" s="41">
        <v>0</v>
      </c>
      <c r="G154" s="39" t="s">
        <v>115</v>
      </c>
      <c r="H154" s="42">
        <v>43830</v>
      </c>
      <c r="M154" s="35"/>
      <c r="N154" s="35"/>
    </row>
    <row r="155" spans="1:14" s="3" customFormat="1" ht="37.5" customHeight="1">
      <c r="A155" s="38">
        <v>33</v>
      </c>
      <c r="B155" s="39" t="s">
        <v>76</v>
      </c>
      <c r="C155" s="40">
        <v>1989</v>
      </c>
      <c r="D155" s="41">
        <v>8892000</v>
      </c>
      <c r="E155" s="41">
        <v>8892000</v>
      </c>
      <c r="F155" s="41">
        <v>0</v>
      </c>
      <c r="G155" s="39" t="s">
        <v>115</v>
      </c>
      <c r="H155" s="42">
        <v>43830</v>
      </c>
      <c r="M155" s="35"/>
      <c r="N155" s="35"/>
    </row>
    <row r="156" spans="1:14" s="3" customFormat="1" ht="37.5" customHeight="1">
      <c r="A156" s="38">
        <v>34</v>
      </c>
      <c r="B156" s="39" t="s">
        <v>77</v>
      </c>
      <c r="C156" s="40">
        <v>1993</v>
      </c>
      <c r="D156" s="41">
        <v>8892000</v>
      </c>
      <c r="E156" s="41">
        <v>8892000</v>
      </c>
      <c r="F156" s="41">
        <v>0</v>
      </c>
      <c r="G156" s="39" t="s">
        <v>115</v>
      </c>
      <c r="H156" s="42">
        <v>43983</v>
      </c>
      <c r="M156" s="35"/>
      <c r="N156" s="35"/>
    </row>
    <row r="157" spans="1:14" s="3" customFormat="1" ht="37.5" customHeight="1">
      <c r="A157" s="38">
        <v>35</v>
      </c>
      <c r="B157" s="39" t="s">
        <v>78</v>
      </c>
      <c r="C157" s="40">
        <v>1993</v>
      </c>
      <c r="D157" s="41">
        <v>4446000</v>
      </c>
      <c r="E157" s="41">
        <v>4446000</v>
      </c>
      <c r="F157" s="41">
        <v>0</v>
      </c>
      <c r="G157" s="39" t="s">
        <v>115</v>
      </c>
      <c r="H157" s="42">
        <v>43983</v>
      </c>
      <c r="M157" s="35"/>
      <c r="N157" s="35"/>
    </row>
    <row r="158" spans="1:14" s="3" customFormat="1" ht="37.5" customHeight="1">
      <c r="A158" s="38">
        <v>36</v>
      </c>
      <c r="B158" s="39" t="s">
        <v>79</v>
      </c>
      <c r="C158" s="40">
        <v>1990</v>
      </c>
      <c r="D158" s="41">
        <v>2223000</v>
      </c>
      <c r="E158" s="41">
        <v>2223000</v>
      </c>
      <c r="F158" s="41">
        <v>0</v>
      </c>
      <c r="G158" s="39" t="s">
        <v>115</v>
      </c>
      <c r="H158" s="42">
        <v>43830</v>
      </c>
      <c r="M158" s="35"/>
      <c r="N158" s="35"/>
    </row>
    <row r="159" spans="1:14" s="3" customFormat="1" ht="38.25" customHeight="1">
      <c r="A159" s="38">
        <v>37</v>
      </c>
      <c r="B159" s="39" t="s">
        <v>80</v>
      </c>
      <c r="C159" s="40">
        <v>1990</v>
      </c>
      <c r="D159" s="41">
        <v>11115000</v>
      </c>
      <c r="E159" s="41">
        <v>11115000</v>
      </c>
      <c r="F159" s="41">
        <v>0</v>
      </c>
      <c r="G159" s="39" t="s">
        <v>115</v>
      </c>
      <c r="H159" s="42">
        <v>43830</v>
      </c>
      <c r="M159" s="35"/>
      <c r="N159" s="35"/>
    </row>
    <row r="160" spans="1:14" s="3" customFormat="1" ht="37.5" customHeight="1">
      <c r="A160" s="38">
        <v>38</v>
      </c>
      <c r="B160" s="39" t="s">
        <v>81</v>
      </c>
      <c r="C160" s="40">
        <v>1991</v>
      </c>
      <c r="D160" s="41">
        <v>2223000</v>
      </c>
      <c r="E160" s="41">
        <v>2223000</v>
      </c>
      <c r="F160" s="41">
        <v>0</v>
      </c>
      <c r="G160" s="39" t="s">
        <v>115</v>
      </c>
      <c r="H160" s="42">
        <v>43830</v>
      </c>
      <c r="M160" s="35"/>
      <c r="N160" s="35"/>
    </row>
    <row r="161" spans="1:14" s="3" customFormat="1" ht="37.5" customHeight="1">
      <c r="A161" s="38">
        <v>39</v>
      </c>
      <c r="B161" s="39" t="s">
        <v>82</v>
      </c>
      <c r="C161" s="40">
        <v>1994</v>
      </c>
      <c r="D161" s="41">
        <v>4446000</v>
      </c>
      <c r="E161" s="41">
        <v>4446000</v>
      </c>
      <c r="F161" s="41">
        <v>0</v>
      </c>
      <c r="G161" s="39" t="s">
        <v>115</v>
      </c>
      <c r="H161" s="42">
        <v>43983</v>
      </c>
      <c r="M161" s="35"/>
      <c r="N161" s="35"/>
    </row>
    <row r="162" spans="1:14" s="3" customFormat="1" ht="37.5" customHeight="1">
      <c r="A162" s="38">
        <v>40</v>
      </c>
      <c r="B162" s="39" t="s">
        <v>83</v>
      </c>
      <c r="C162" s="40">
        <v>1992</v>
      </c>
      <c r="D162" s="41">
        <v>2223000</v>
      </c>
      <c r="E162" s="41">
        <v>2223000</v>
      </c>
      <c r="F162" s="41">
        <v>0</v>
      </c>
      <c r="G162" s="39" t="s">
        <v>115</v>
      </c>
      <c r="H162" s="42">
        <v>43830</v>
      </c>
      <c r="M162" s="35"/>
      <c r="N162" s="35"/>
    </row>
    <row r="163" spans="1:14" s="3" customFormat="1" ht="38.25" customHeight="1">
      <c r="A163" s="38">
        <v>41</v>
      </c>
      <c r="B163" s="39" t="s">
        <v>84</v>
      </c>
      <c r="C163" s="40">
        <v>1991</v>
      </c>
      <c r="D163" s="41">
        <v>4446000</v>
      </c>
      <c r="E163" s="41">
        <v>4446000</v>
      </c>
      <c r="F163" s="41">
        <v>0</v>
      </c>
      <c r="G163" s="39" t="s">
        <v>115</v>
      </c>
      <c r="H163" s="42">
        <v>43830</v>
      </c>
      <c r="M163" s="35"/>
      <c r="N163" s="35"/>
    </row>
    <row r="164" spans="1:14" s="3" customFormat="1" ht="38.25" customHeight="1">
      <c r="A164" s="38">
        <v>42</v>
      </c>
      <c r="B164" s="39" t="s">
        <v>85</v>
      </c>
      <c r="C164" s="40">
        <v>1992</v>
      </c>
      <c r="D164" s="41">
        <v>4446000</v>
      </c>
      <c r="E164" s="41">
        <v>4446000</v>
      </c>
      <c r="F164" s="41">
        <v>0</v>
      </c>
      <c r="G164" s="39" t="s">
        <v>115</v>
      </c>
      <c r="H164" s="42">
        <v>43830</v>
      </c>
      <c r="M164" s="35"/>
      <c r="N164" s="35"/>
    </row>
    <row r="165" spans="1:14" s="3" customFormat="1" ht="39" customHeight="1">
      <c r="A165" s="38">
        <v>43</v>
      </c>
      <c r="B165" s="39" t="s">
        <v>86</v>
      </c>
      <c r="C165" s="40">
        <v>1990</v>
      </c>
      <c r="D165" s="41">
        <v>4446000</v>
      </c>
      <c r="E165" s="41">
        <v>4446000</v>
      </c>
      <c r="F165" s="41">
        <v>0</v>
      </c>
      <c r="G165" s="39" t="s">
        <v>115</v>
      </c>
      <c r="H165" s="42">
        <v>43830</v>
      </c>
      <c r="M165" s="35"/>
      <c r="N165" s="35"/>
    </row>
    <row r="166" spans="1:14" s="3" customFormat="1" ht="38.25" customHeight="1">
      <c r="A166" s="38">
        <v>44</v>
      </c>
      <c r="B166" s="39" t="s">
        <v>87</v>
      </c>
      <c r="C166" s="40">
        <v>1991</v>
      </c>
      <c r="D166" s="41">
        <v>2223000</v>
      </c>
      <c r="E166" s="41">
        <v>2223000</v>
      </c>
      <c r="F166" s="41">
        <v>0</v>
      </c>
      <c r="G166" s="39" t="s">
        <v>115</v>
      </c>
      <c r="H166" s="42">
        <v>43830</v>
      </c>
      <c r="M166" s="35"/>
      <c r="N166" s="35"/>
    </row>
    <row r="167" spans="1:14" s="3" customFormat="1" ht="38.25" customHeight="1">
      <c r="A167" s="38">
        <v>45</v>
      </c>
      <c r="B167" s="39" t="s">
        <v>88</v>
      </c>
      <c r="C167" s="40">
        <v>1990</v>
      </c>
      <c r="D167" s="41">
        <v>8892000</v>
      </c>
      <c r="E167" s="41">
        <v>8892000</v>
      </c>
      <c r="F167" s="41">
        <v>0</v>
      </c>
      <c r="G167" s="39" t="s">
        <v>115</v>
      </c>
      <c r="H167" s="42">
        <v>43830</v>
      </c>
      <c r="M167" s="35"/>
      <c r="N167" s="35"/>
    </row>
    <row r="168" spans="1:14" s="3" customFormat="1" ht="38.25" customHeight="1">
      <c r="A168" s="38">
        <v>46</v>
      </c>
      <c r="B168" s="39" t="s">
        <v>89</v>
      </c>
      <c r="C168" s="40">
        <v>1991</v>
      </c>
      <c r="D168" s="41">
        <v>4446000</v>
      </c>
      <c r="E168" s="41">
        <v>4446000</v>
      </c>
      <c r="F168" s="41">
        <v>0</v>
      </c>
      <c r="G168" s="39" t="s">
        <v>115</v>
      </c>
      <c r="H168" s="42">
        <v>43830</v>
      </c>
      <c r="M168" s="35"/>
      <c r="N168" s="35"/>
    </row>
    <row r="169" spans="1:14" s="3" customFormat="1" ht="37.5" customHeight="1">
      <c r="A169" s="38">
        <v>47</v>
      </c>
      <c r="B169" s="39" t="s">
        <v>90</v>
      </c>
      <c r="C169" s="40">
        <v>1993</v>
      </c>
      <c r="D169" s="41">
        <v>2223000</v>
      </c>
      <c r="E169" s="41">
        <v>2223000</v>
      </c>
      <c r="F169" s="41">
        <v>0</v>
      </c>
      <c r="G169" s="39" t="s">
        <v>115</v>
      </c>
      <c r="H169" s="42">
        <v>43983</v>
      </c>
      <c r="M169" s="35"/>
      <c r="N169" s="35"/>
    </row>
    <row r="170" spans="1:14" s="3" customFormat="1" ht="37.5" customHeight="1">
      <c r="A170" s="38">
        <v>48</v>
      </c>
      <c r="B170" s="39" t="s">
        <v>91</v>
      </c>
      <c r="C170" s="40">
        <v>1990</v>
      </c>
      <c r="D170" s="41">
        <v>5641000</v>
      </c>
      <c r="E170" s="41">
        <v>5641000</v>
      </c>
      <c r="F170" s="41">
        <v>0</v>
      </c>
      <c r="G170" s="39" t="s">
        <v>115</v>
      </c>
      <c r="H170" s="42">
        <v>43830</v>
      </c>
      <c r="M170" s="35"/>
      <c r="N170" s="35"/>
    </row>
    <row r="171" spans="1:14" s="3" customFormat="1" ht="37.5" customHeight="1">
      <c r="A171" s="38">
        <v>49</v>
      </c>
      <c r="B171" s="39" t="s">
        <v>92</v>
      </c>
      <c r="C171" s="40">
        <v>1990</v>
      </c>
      <c r="D171" s="41">
        <v>4446000</v>
      </c>
      <c r="E171" s="41">
        <v>4446000</v>
      </c>
      <c r="F171" s="41">
        <v>0</v>
      </c>
      <c r="G171" s="39" t="s">
        <v>115</v>
      </c>
      <c r="H171" s="42">
        <v>43830</v>
      </c>
      <c r="M171" s="35"/>
      <c r="N171" s="35"/>
    </row>
    <row r="172" spans="1:14" s="3" customFormat="1" ht="37.5" customHeight="1">
      <c r="A172" s="38">
        <v>50</v>
      </c>
      <c r="B172" s="39" t="s">
        <v>93</v>
      </c>
      <c r="C172" s="40">
        <v>1991</v>
      </c>
      <c r="D172" s="41">
        <v>8892000</v>
      </c>
      <c r="E172" s="41">
        <v>8892000</v>
      </c>
      <c r="F172" s="41">
        <v>0</v>
      </c>
      <c r="G172" s="39" t="s">
        <v>115</v>
      </c>
      <c r="H172" s="42">
        <v>43830</v>
      </c>
      <c r="M172" s="35"/>
      <c r="N172" s="35"/>
    </row>
    <row r="173" spans="1:14" s="3" customFormat="1" ht="37.5" customHeight="1">
      <c r="A173" s="38">
        <v>51</v>
      </c>
      <c r="B173" s="39" t="s">
        <v>94</v>
      </c>
      <c r="C173" s="40">
        <v>1991</v>
      </c>
      <c r="D173" s="41">
        <v>2223000</v>
      </c>
      <c r="E173" s="41">
        <v>2223000</v>
      </c>
      <c r="F173" s="41">
        <v>0</v>
      </c>
      <c r="G173" s="39" t="s">
        <v>115</v>
      </c>
      <c r="H173" s="42">
        <v>43830</v>
      </c>
      <c r="M173" s="35"/>
      <c r="N173" s="35"/>
    </row>
    <row r="174" spans="1:14" s="3" customFormat="1" ht="37.5" customHeight="1">
      <c r="A174" s="38">
        <v>52</v>
      </c>
      <c r="B174" s="39" t="s">
        <v>95</v>
      </c>
      <c r="C174" s="40">
        <v>1991</v>
      </c>
      <c r="D174" s="41">
        <v>2223000</v>
      </c>
      <c r="E174" s="41">
        <v>2223000</v>
      </c>
      <c r="F174" s="41">
        <v>0</v>
      </c>
      <c r="G174" s="39" t="s">
        <v>115</v>
      </c>
      <c r="H174" s="42">
        <v>43830</v>
      </c>
      <c r="M174" s="35"/>
      <c r="N174" s="35"/>
    </row>
    <row r="175" spans="1:14" s="3" customFormat="1" ht="37.5" customHeight="1">
      <c r="A175" s="38">
        <v>53</v>
      </c>
      <c r="B175" s="39" t="s">
        <v>96</v>
      </c>
      <c r="C175" s="40">
        <v>1991</v>
      </c>
      <c r="D175" s="41">
        <v>6669000</v>
      </c>
      <c r="E175" s="41">
        <v>6669000</v>
      </c>
      <c r="F175" s="41">
        <v>0</v>
      </c>
      <c r="G175" s="39" t="s">
        <v>115</v>
      </c>
      <c r="H175" s="42">
        <v>43830</v>
      </c>
      <c r="M175" s="35"/>
      <c r="N175" s="35"/>
    </row>
    <row r="176" spans="1:14" s="3" customFormat="1" ht="36.75" customHeight="1">
      <c r="A176" s="38">
        <v>54</v>
      </c>
      <c r="B176" s="39" t="s">
        <v>97</v>
      </c>
      <c r="C176" s="40">
        <v>1990</v>
      </c>
      <c r="D176" s="41">
        <v>4446000</v>
      </c>
      <c r="E176" s="41">
        <v>4446000</v>
      </c>
      <c r="F176" s="41">
        <v>0</v>
      </c>
      <c r="G176" s="39" t="s">
        <v>115</v>
      </c>
      <c r="H176" s="42">
        <v>43830</v>
      </c>
      <c r="M176" s="35"/>
      <c r="N176" s="35"/>
    </row>
    <row r="177" spans="1:14" s="3" customFormat="1" ht="37.5" customHeight="1">
      <c r="A177" s="38">
        <v>55</v>
      </c>
      <c r="B177" s="39" t="s">
        <v>98</v>
      </c>
      <c r="C177" s="40">
        <v>1991</v>
      </c>
      <c r="D177" s="41">
        <v>2223000</v>
      </c>
      <c r="E177" s="41">
        <v>2223000</v>
      </c>
      <c r="F177" s="41">
        <v>0</v>
      </c>
      <c r="G177" s="39" t="s">
        <v>115</v>
      </c>
      <c r="H177" s="42">
        <v>43830</v>
      </c>
      <c r="M177" s="35"/>
      <c r="N177" s="35"/>
    </row>
    <row r="178" spans="1:14" s="3" customFormat="1" ht="37.5" customHeight="1">
      <c r="A178" s="38">
        <v>56</v>
      </c>
      <c r="B178" s="39" t="s">
        <v>99</v>
      </c>
      <c r="C178" s="40">
        <v>1991</v>
      </c>
      <c r="D178" s="41">
        <v>11115000</v>
      </c>
      <c r="E178" s="41">
        <v>11115000</v>
      </c>
      <c r="F178" s="41">
        <v>0</v>
      </c>
      <c r="G178" s="39" t="s">
        <v>115</v>
      </c>
      <c r="H178" s="42">
        <v>43830</v>
      </c>
      <c r="M178" s="35"/>
      <c r="N178" s="35"/>
    </row>
    <row r="179" spans="1:14" s="3" customFormat="1" ht="39" customHeight="1">
      <c r="A179" s="38">
        <v>57</v>
      </c>
      <c r="B179" s="39" t="s">
        <v>100</v>
      </c>
      <c r="C179" s="40">
        <v>1993</v>
      </c>
      <c r="D179" s="41">
        <v>2223000</v>
      </c>
      <c r="E179" s="41">
        <v>2223000</v>
      </c>
      <c r="F179" s="41">
        <v>0</v>
      </c>
      <c r="G179" s="39" t="s">
        <v>115</v>
      </c>
      <c r="H179" s="42">
        <v>43830</v>
      </c>
      <c r="M179" s="35"/>
      <c r="N179" s="35"/>
    </row>
    <row r="180" spans="1:14" s="3" customFormat="1" ht="37.5" customHeight="1">
      <c r="A180" s="38">
        <v>58</v>
      </c>
      <c r="B180" s="39" t="s">
        <v>101</v>
      </c>
      <c r="C180" s="40">
        <v>1994</v>
      </c>
      <c r="D180" s="41">
        <v>11115000</v>
      </c>
      <c r="E180" s="41">
        <v>11115000</v>
      </c>
      <c r="F180" s="41">
        <v>0</v>
      </c>
      <c r="G180" s="39" t="s">
        <v>115</v>
      </c>
      <c r="H180" s="42">
        <v>43830</v>
      </c>
      <c r="M180" s="35"/>
      <c r="N180" s="35"/>
    </row>
    <row r="181" spans="1:14" s="3" customFormat="1" ht="37.5" customHeight="1">
      <c r="A181" s="38">
        <v>59</v>
      </c>
      <c r="B181" s="39" t="s">
        <v>43</v>
      </c>
      <c r="C181" s="40">
        <v>1978</v>
      </c>
      <c r="D181" s="41">
        <v>11574000</v>
      </c>
      <c r="E181" s="41">
        <v>11574000</v>
      </c>
      <c r="F181" s="41">
        <v>0</v>
      </c>
      <c r="G181" s="39" t="s">
        <v>115</v>
      </c>
      <c r="H181" s="42">
        <v>43830</v>
      </c>
      <c r="M181" s="35"/>
      <c r="N181" s="35"/>
    </row>
    <row r="182" spans="1:14" s="3" customFormat="1" ht="38.25" customHeight="1">
      <c r="A182" s="38">
        <v>60</v>
      </c>
      <c r="B182" s="39" t="s">
        <v>102</v>
      </c>
      <c r="C182" s="40">
        <v>1991</v>
      </c>
      <c r="D182" s="41">
        <v>2223000</v>
      </c>
      <c r="E182" s="41">
        <v>2223000</v>
      </c>
      <c r="F182" s="41">
        <v>0</v>
      </c>
      <c r="G182" s="39" t="s">
        <v>115</v>
      </c>
      <c r="H182" s="42">
        <v>43830</v>
      </c>
      <c r="M182" s="35"/>
      <c r="N182" s="35"/>
    </row>
    <row r="183" spans="1:14" s="3" customFormat="1" ht="37.5" customHeight="1">
      <c r="A183" s="38">
        <v>61</v>
      </c>
      <c r="B183" s="39" t="s">
        <v>32</v>
      </c>
      <c r="C183" s="40">
        <v>1977</v>
      </c>
      <c r="D183" s="41">
        <v>4446000</v>
      </c>
      <c r="E183" s="41">
        <v>4446000</v>
      </c>
      <c r="F183" s="41">
        <v>0</v>
      </c>
      <c r="G183" s="39" t="s">
        <v>115</v>
      </c>
      <c r="H183" s="42">
        <v>43830</v>
      </c>
      <c r="M183" s="35"/>
      <c r="N183" s="35"/>
    </row>
    <row r="184" spans="1:14" s="3" customFormat="1" ht="37.5" customHeight="1">
      <c r="A184" s="38">
        <v>62</v>
      </c>
      <c r="B184" s="39" t="s">
        <v>103</v>
      </c>
      <c r="C184" s="40">
        <v>1990</v>
      </c>
      <c r="D184" s="41">
        <v>8892000</v>
      </c>
      <c r="E184" s="41">
        <v>8892000</v>
      </c>
      <c r="F184" s="41">
        <v>0</v>
      </c>
      <c r="G184" s="39" t="s">
        <v>115</v>
      </c>
      <c r="H184" s="42">
        <v>43830</v>
      </c>
      <c r="M184" s="35"/>
      <c r="N184" s="35"/>
    </row>
    <row r="185" spans="1:14" s="3" customFormat="1" ht="38.25" customHeight="1">
      <c r="A185" s="38">
        <v>63</v>
      </c>
      <c r="B185" s="39" t="s">
        <v>104</v>
      </c>
      <c r="C185" s="40">
        <v>1992</v>
      </c>
      <c r="D185" s="41">
        <v>2223000</v>
      </c>
      <c r="E185" s="41">
        <v>2223000</v>
      </c>
      <c r="F185" s="41">
        <v>0</v>
      </c>
      <c r="G185" s="39" t="s">
        <v>115</v>
      </c>
      <c r="H185" s="42">
        <v>43830</v>
      </c>
      <c r="M185" s="35"/>
      <c r="N185" s="35"/>
    </row>
    <row r="186" spans="1:14" s="3" customFormat="1" ht="38.25" customHeight="1">
      <c r="A186" s="38">
        <v>64</v>
      </c>
      <c r="B186" s="39" t="s">
        <v>105</v>
      </c>
      <c r="C186" s="40">
        <v>1991</v>
      </c>
      <c r="D186" s="41">
        <v>4446000</v>
      </c>
      <c r="E186" s="41">
        <v>4446000</v>
      </c>
      <c r="F186" s="41">
        <v>0</v>
      </c>
      <c r="G186" s="39" t="s">
        <v>115</v>
      </c>
      <c r="H186" s="42">
        <v>43830</v>
      </c>
      <c r="M186" s="35"/>
      <c r="N186" s="35"/>
    </row>
    <row r="187" spans="1:14" s="3" customFormat="1" ht="37.5" customHeight="1">
      <c r="A187" s="38">
        <v>65</v>
      </c>
      <c r="B187" s="39" t="s">
        <v>106</v>
      </c>
      <c r="C187" s="40">
        <v>1990</v>
      </c>
      <c r="D187" s="41">
        <v>2223000</v>
      </c>
      <c r="E187" s="41">
        <v>2223000</v>
      </c>
      <c r="F187" s="41">
        <v>0</v>
      </c>
      <c r="G187" s="39" t="s">
        <v>115</v>
      </c>
      <c r="H187" s="42">
        <v>43830</v>
      </c>
      <c r="M187" s="35"/>
      <c r="N187" s="35"/>
    </row>
    <row r="188" spans="1:14" s="3" customFormat="1" ht="37.5" customHeight="1">
      <c r="A188" s="38">
        <v>66</v>
      </c>
      <c r="B188" s="39" t="s">
        <v>107</v>
      </c>
      <c r="C188" s="40">
        <v>1987</v>
      </c>
      <c r="D188" s="41">
        <v>4446000</v>
      </c>
      <c r="E188" s="41">
        <v>4446000</v>
      </c>
      <c r="F188" s="41">
        <v>0</v>
      </c>
      <c r="G188" s="39" t="s">
        <v>115</v>
      </c>
      <c r="H188" s="42">
        <v>43830</v>
      </c>
      <c r="M188" s="35"/>
      <c r="N188" s="35"/>
    </row>
    <row r="189" spans="1:14" s="3" customFormat="1" ht="37.5" customHeight="1">
      <c r="A189" s="38">
        <v>67</v>
      </c>
      <c r="B189" s="39" t="s">
        <v>108</v>
      </c>
      <c r="C189" s="40">
        <v>1977</v>
      </c>
      <c r="D189" s="41">
        <v>4446000</v>
      </c>
      <c r="E189" s="41">
        <v>4446000</v>
      </c>
      <c r="F189" s="41">
        <v>0</v>
      </c>
      <c r="G189" s="39" t="s">
        <v>115</v>
      </c>
      <c r="H189" s="42">
        <v>43830</v>
      </c>
      <c r="M189" s="35"/>
      <c r="N189" s="35"/>
    </row>
    <row r="190" spans="1:14" s="3" customFormat="1" ht="37.5" customHeight="1">
      <c r="A190" s="38">
        <v>68</v>
      </c>
      <c r="B190" s="39" t="s">
        <v>109</v>
      </c>
      <c r="C190" s="40">
        <v>1987</v>
      </c>
      <c r="D190" s="41">
        <v>2223000</v>
      </c>
      <c r="E190" s="41">
        <v>2223000</v>
      </c>
      <c r="F190" s="41">
        <v>0</v>
      </c>
      <c r="G190" s="39" t="s">
        <v>115</v>
      </c>
      <c r="H190" s="42">
        <v>43830</v>
      </c>
      <c r="M190" s="35"/>
      <c r="N190" s="35"/>
    </row>
    <row r="191" spans="1:14" s="3" customFormat="1" ht="37.5" customHeight="1">
      <c r="A191" s="38">
        <v>69</v>
      </c>
      <c r="B191" s="39" t="s">
        <v>110</v>
      </c>
      <c r="C191" s="40">
        <v>1991</v>
      </c>
      <c r="D191" s="41">
        <v>4446000</v>
      </c>
      <c r="E191" s="41">
        <v>4446000</v>
      </c>
      <c r="F191" s="41">
        <v>0</v>
      </c>
      <c r="G191" s="39" t="s">
        <v>115</v>
      </c>
      <c r="H191" s="42">
        <v>43830</v>
      </c>
      <c r="M191" s="35"/>
      <c r="N191" s="35"/>
    </row>
    <row r="192" spans="1:14" s="3" customFormat="1" ht="38.25" customHeight="1">
      <c r="A192" s="38">
        <v>70</v>
      </c>
      <c r="B192" s="39" t="s">
        <v>111</v>
      </c>
      <c r="C192" s="40">
        <v>1992</v>
      </c>
      <c r="D192" s="41">
        <v>2223000</v>
      </c>
      <c r="E192" s="41">
        <v>2223000</v>
      </c>
      <c r="F192" s="41">
        <v>0</v>
      </c>
      <c r="G192" s="39" t="s">
        <v>115</v>
      </c>
      <c r="H192" s="42">
        <v>43830</v>
      </c>
      <c r="M192" s="35"/>
      <c r="N192" s="35"/>
    </row>
    <row r="193" spans="1:14" s="3" customFormat="1" ht="39" customHeight="1">
      <c r="A193" s="38">
        <v>71</v>
      </c>
      <c r="B193" s="39" t="s">
        <v>112</v>
      </c>
      <c r="C193" s="40">
        <v>1990</v>
      </c>
      <c r="D193" s="41">
        <v>5641000</v>
      </c>
      <c r="E193" s="41">
        <v>5641000</v>
      </c>
      <c r="F193" s="41">
        <v>0</v>
      </c>
      <c r="G193" s="39" t="s">
        <v>115</v>
      </c>
      <c r="H193" s="42">
        <v>43830</v>
      </c>
      <c r="M193" s="35"/>
      <c r="N193" s="35"/>
    </row>
    <row r="194" spans="1:14" s="3" customFormat="1" ht="38.25" customHeight="1">
      <c r="A194" s="38">
        <v>72</v>
      </c>
      <c r="B194" s="39" t="s">
        <v>113</v>
      </c>
      <c r="C194" s="40">
        <v>1991</v>
      </c>
      <c r="D194" s="41">
        <v>5641000</v>
      </c>
      <c r="E194" s="41">
        <v>5641000</v>
      </c>
      <c r="F194" s="41">
        <v>0</v>
      </c>
      <c r="G194" s="39" t="s">
        <v>115</v>
      </c>
      <c r="H194" s="42">
        <v>43830</v>
      </c>
      <c r="M194" s="35"/>
      <c r="N194" s="35"/>
    </row>
    <row r="195" spans="1:14" s="3" customFormat="1" ht="37.5" customHeight="1">
      <c r="A195" s="38">
        <v>73</v>
      </c>
      <c r="B195" s="39" t="s">
        <v>114</v>
      </c>
      <c r="C195" s="40">
        <v>1993</v>
      </c>
      <c r="D195" s="41">
        <v>5641000</v>
      </c>
      <c r="E195" s="41">
        <v>5641000</v>
      </c>
      <c r="F195" s="41">
        <v>0</v>
      </c>
      <c r="G195" s="39" t="s">
        <v>115</v>
      </c>
      <c r="H195" s="42">
        <v>43983</v>
      </c>
      <c r="M195" s="35"/>
      <c r="N195" s="35"/>
    </row>
    <row r="196" spans="1:14" s="3" customFormat="1" ht="23.25" customHeight="1">
      <c r="A196" s="30"/>
      <c r="B196" s="31"/>
      <c r="C196" s="32"/>
      <c r="D196" s="33"/>
      <c r="E196" s="33"/>
      <c r="F196" s="33"/>
      <c r="G196" s="31"/>
      <c r="H196" s="34"/>
      <c r="M196" s="35"/>
      <c r="N196" s="35"/>
    </row>
    <row r="197" spans="1:14" s="3" customFormat="1" ht="23.25" customHeight="1">
      <c r="A197" s="30"/>
      <c r="B197" s="31"/>
      <c r="C197" s="32"/>
      <c r="D197" s="33"/>
      <c r="E197" s="33"/>
      <c r="F197" s="33"/>
      <c r="G197" s="31"/>
      <c r="H197" s="34"/>
      <c r="M197" s="35"/>
      <c r="N197" s="35"/>
    </row>
    <row r="198" spans="1:14" s="3" customFormat="1" ht="23.25" customHeight="1">
      <c r="A198" s="30"/>
      <c r="B198" s="31"/>
      <c r="C198" s="32"/>
      <c r="D198" s="33"/>
      <c r="E198" s="33"/>
      <c r="F198" s="33"/>
      <c r="G198" s="31"/>
      <c r="H198" s="34"/>
      <c r="M198" s="35"/>
      <c r="N198" s="35"/>
    </row>
    <row r="199" spans="1:14" s="3" customFormat="1" ht="23.25" customHeight="1">
      <c r="A199" s="30"/>
      <c r="B199" s="31"/>
      <c r="C199" s="32"/>
      <c r="D199" s="33"/>
      <c r="E199" s="33"/>
      <c r="F199" s="33"/>
      <c r="G199" s="31"/>
      <c r="H199" s="34"/>
      <c r="M199" s="35"/>
      <c r="N199" s="35"/>
    </row>
    <row r="200" spans="1:14" s="3" customFormat="1" ht="23.25" customHeight="1">
      <c r="A200" s="30"/>
      <c r="B200" s="31"/>
      <c r="C200" s="32"/>
      <c r="D200" s="33"/>
      <c r="E200" s="33"/>
      <c r="F200" s="33"/>
      <c r="G200" s="31"/>
      <c r="H200" s="34"/>
      <c r="M200" s="35"/>
      <c r="N200" s="35"/>
    </row>
    <row r="201" spans="1:14" s="3" customFormat="1" ht="23.25" customHeight="1">
      <c r="A201" s="30"/>
      <c r="B201" s="36"/>
      <c r="C201" s="32"/>
      <c r="D201" s="33"/>
      <c r="E201" s="33"/>
      <c r="F201" s="33"/>
      <c r="G201" s="31"/>
      <c r="H201" s="34"/>
      <c r="M201" s="35"/>
      <c r="N201" s="35"/>
    </row>
    <row r="202" spans="1:14" s="3" customFormat="1" ht="23.25" customHeight="1">
      <c r="A202" s="30"/>
      <c r="B202" s="31"/>
      <c r="C202" s="32"/>
      <c r="D202" s="33"/>
      <c r="E202" s="33"/>
      <c r="F202" s="33"/>
      <c r="G202" s="31"/>
      <c r="H202" s="34"/>
      <c r="M202" s="35"/>
      <c r="N202" s="35"/>
    </row>
    <row r="203" spans="1:14" s="3" customFormat="1" ht="23.25" customHeight="1">
      <c r="A203" s="30"/>
      <c r="B203" s="31"/>
      <c r="C203" s="32"/>
      <c r="D203" s="33"/>
      <c r="E203" s="33"/>
      <c r="F203" s="33"/>
      <c r="G203" s="31"/>
      <c r="H203" s="34"/>
      <c r="M203" s="35"/>
      <c r="N203" s="35"/>
    </row>
    <row r="204" spans="1:14" s="3" customFormat="1" ht="23.25" customHeight="1">
      <c r="A204" s="30"/>
      <c r="B204" s="31"/>
      <c r="C204" s="32"/>
      <c r="D204" s="33"/>
      <c r="E204" s="33"/>
      <c r="F204" s="33"/>
      <c r="G204" s="31"/>
      <c r="H204" s="34"/>
      <c r="M204" s="35"/>
      <c r="N204" s="35"/>
    </row>
    <row r="205" spans="1:14" s="3" customFormat="1" ht="23.25" customHeight="1">
      <c r="A205" s="30"/>
      <c r="B205" s="31"/>
      <c r="C205" s="32"/>
      <c r="D205" s="33"/>
      <c r="E205" s="33"/>
      <c r="F205" s="33"/>
      <c r="G205" s="31"/>
      <c r="H205" s="34"/>
      <c r="M205" s="35"/>
      <c r="N205" s="35"/>
    </row>
    <row r="206" spans="1:14" s="3" customFormat="1" ht="23.25" customHeight="1">
      <c r="A206" s="30"/>
      <c r="B206" s="31"/>
      <c r="C206" s="32"/>
      <c r="D206" s="33"/>
      <c r="E206" s="33"/>
      <c r="F206" s="33"/>
      <c r="G206" s="31"/>
      <c r="H206" s="34"/>
      <c r="M206" s="35"/>
      <c r="N206" s="35"/>
    </row>
    <row r="207" spans="1:14" s="3" customFormat="1" ht="23.25" customHeight="1">
      <c r="A207" s="30"/>
      <c r="B207" s="31"/>
      <c r="C207" s="32"/>
      <c r="D207" s="33"/>
      <c r="E207" s="33"/>
      <c r="F207" s="33"/>
      <c r="G207" s="31"/>
      <c r="H207" s="34"/>
      <c r="M207" s="35"/>
      <c r="N207" s="35"/>
    </row>
    <row r="208" spans="1:14" s="3" customFormat="1" ht="23.25" customHeight="1">
      <c r="A208" s="30"/>
      <c r="B208" s="31"/>
      <c r="C208" s="32"/>
      <c r="D208" s="33"/>
      <c r="E208" s="33"/>
      <c r="F208" s="33"/>
      <c r="G208" s="31"/>
      <c r="H208" s="34"/>
      <c r="M208" s="35"/>
      <c r="N208" s="35"/>
    </row>
    <row r="209" spans="1:14" s="3" customFormat="1" ht="23.25" customHeight="1">
      <c r="A209" s="30"/>
      <c r="B209" s="31"/>
      <c r="C209" s="32"/>
      <c r="D209" s="33"/>
      <c r="E209" s="33"/>
      <c r="F209" s="33"/>
      <c r="G209" s="31"/>
      <c r="H209" s="34"/>
      <c r="M209" s="35"/>
      <c r="N209" s="35"/>
    </row>
    <row r="210" spans="1:14" s="3" customFormat="1" ht="23.25" customHeight="1">
      <c r="A210" s="30"/>
      <c r="B210" s="31"/>
      <c r="C210" s="32"/>
      <c r="D210" s="33"/>
      <c r="E210" s="33"/>
      <c r="F210" s="33"/>
      <c r="G210" s="31"/>
      <c r="H210" s="34"/>
      <c r="M210" s="35"/>
      <c r="N210" s="35"/>
    </row>
    <row r="211" spans="1:14" s="3" customFormat="1" ht="23.25" customHeight="1">
      <c r="A211" s="30"/>
      <c r="B211" s="36"/>
      <c r="C211" s="32"/>
      <c r="D211" s="33"/>
      <c r="E211" s="33"/>
      <c r="F211" s="33"/>
      <c r="G211" s="31"/>
      <c r="H211" s="34"/>
      <c r="M211" s="35"/>
      <c r="N211" s="35"/>
    </row>
    <row r="212" spans="1:14" s="3" customFormat="1" ht="23.25" customHeight="1">
      <c r="A212" s="30"/>
      <c r="B212" s="36"/>
      <c r="C212" s="32"/>
      <c r="D212" s="33"/>
      <c r="E212" s="33"/>
      <c r="F212" s="33"/>
      <c r="G212" s="31"/>
      <c r="H212" s="34"/>
      <c r="M212" s="35"/>
      <c r="N212" s="35"/>
    </row>
    <row r="213" spans="1:14" s="3" customFormat="1" ht="23.25" customHeight="1">
      <c r="A213" s="30"/>
      <c r="B213" s="36"/>
      <c r="C213" s="32"/>
      <c r="D213" s="33"/>
      <c r="E213" s="33"/>
      <c r="F213" s="33"/>
      <c r="G213" s="31"/>
      <c r="H213" s="34"/>
      <c r="M213" s="35"/>
      <c r="N213" s="35"/>
    </row>
    <row r="214" spans="1:14" s="3" customFormat="1" ht="23.25" customHeight="1">
      <c r="A214" s="30"/>
      <c r="B214" s="31"/>
      <c r="C214" s="32"/>
      <c r="D214" s="33"/>
      <c r="E214" s="33"/>
      <c r="F214" s="33"/>
      <c r="G214" s="31"/>
      <c r="H214" s="34"/>
      <c r="M214" s="35"/>
      <c r="N214" s="35"/>
    </row>
    <row r="215" spans="1:14" s="3" customFormat="1" ht="23.25" customHeight="1">
      <c r="A215" s="30"/>
      <c r="B215" s="31"/>
      <c r="C215" s="32"/>
      <c r="D215" s="33"/>
      <c r="E215" s="33"/>
      <c r="F215" s="33"/>
      <c r="G215" s="31"/>
      <c r="H215" s="34"/>
      <c r="M215" s="35"/>
      <c r="N215" s="35"/>
    </row>
    <row r="216" spans="1:14" s="3" customFormat="1" ht="23.25" customHeight="1">
      <c r="A216" s="30"/>
      <c r="B216" s="31"/>
      <c r="C216" s="32"/>
      <c r="D216" s="33"/>
      <c r="E216" s="33"/>
      <c r="F216" s="33"/>
      <c r="G216" s="31"/>
      <c r="H216" s="34"/>
      <c r="M216" s="35"/>
      <c r="N216" s="35"/>
    </row>
    <row r="217" spans="1:14" s="3" customFormat="1" ht="23.25" customHeight="1">
      <c r="A217" s="30"/>
      <c r="B217" s="31"/>
      <c r="C217" s="32"/>
      <c r="D217" s="33"/>
      <c r="E217" s="33"/>
      <c r="F217" s="33"/>
      <c r="G217" s="31"/>
      <c r="H217" s="34"/>
      <c r="M217" s="35"/>
      <c r="N217" s="35"/>
    </row>
    <row r="218" spans="1:14" s="3" customFormat="1" ht="23.25" customHeight="1">
      <c r="A218" s="30"/>
      <c r="B218" s="31"/>
      <c r="C218" s="32"/>
      <c r="D218" s="33"/>
      <c r="E218" s="33"/>
      <c r="F218" s="33"/>
      <c r="G218" s="31"/>
      <c r="H218" s="34"/>
      <c r="M218" s="35"/>
      <c r="N218" s="35"/>
    </row>
    <row r="219" spans="1:14" s="3" customFormat="1" ht="23.25" customHeight="1">
      <c r="A219" s="30"/>
      <c r="B219" s="31"/>
      <c r="C219" s="32"/>
      <c r="D219" s="33"/>
      <c r="E219" s="33"/>
      <c r="F219" s="33"/>
      <c r="G219" s="31"/>
      <c r="H219" s="34"/>
      <c r="M219" s="35"/>
      <c r="N219" s="35"/>
    </row>
    <row r="220" spans="1:14" s="3" customFormat="1" ht="23.25" customHeight="1">
      <c r="A220" s="30"/>
      <c r="B220" s="31"/>
      <c r="C220" s="32"/>
      <c r="D220" s="33"/>
      <c r="E220" s="33"/>
      <c r="F220" s="33"/>
      <c r="G220" s="31"/>
      <c r="H220" s="34"/>
      <c r="M220" s="35"/>
      <c r="N220" s="35"/>
    </row>
    <row r="221" spans="1:14" s="3" customFormat="1" ht="23.25" customHeight="1">
      <c r="A221" s="30"/>
      <c r="B221" s="31"/>
      <c r="C221" s="32"/>
      <c r="D221" s="33"/>
      <c r="E221" s="33"/>
      <c r="F221" s="33"/>
      <c r="G221" s="31"/>
      <c r="H221" s="34"/>
      <c r="M221" s="35"/>
      <c r="N221" s="35"/>
    </row>
    <row r="222" spans="1:14" s="3" customFormat="1" ht="23.25" customHeight="1">
      <c r="A222" s="30"/>
      <c r="B222" s="31"/>
      <c r="C222" s="32"/>
      <c r="D222" s="33"/>
      <c r="E222" s="33"/>
      <c r="F222" s="33"/>
      <c r="G222" s="31"/>
      <c r="H222" s="34"/>
      <c r="M222" s="35"/>
      <c r="N222" s="35"/>
    </row>
    <row r="223" spans="1:14" s="3" customFormat="1" ht="23.25" customHeight="1">
      <c r="A223" s="30"/>
      <c r="B223" s="31"/>
      <c r="C223" s="32"/>
      <c r="D223" s="33"/>
      <c r="E223" s="33"/>
      <c r="F223" s="33"/>
      <c r="G223" s="31"/>
      <c r="H223" s="34"/>
      <c r="M223" s="35"/>
      <c r="N223" s="35"/>
    </row>
    <row r="224" spans="1:14" s="3" customFormat="1" ht="23.25" customHeight="1">
      <c r="A224" s="30"/>
      <c r="B224" s="31"/>
      <c r="C224" s="32"/>
      <c r="D224" s="33"/>
      <c r="E224" s="33"/>
      <c r="F224" s="33"/>
      <c r="G224" s="31"/>
      <c r="H224" s="34"/>
      <c r="M224" s="35"/>
      <c r="N224" s="35"/>
    </row>
    <row r="225" spans="1:14" s="3" customFormat="1" ht="23.25" customHeight="1">
      <c r="A225" s="30"/>
      <c r="B225" s="36"/>
      <c r="C225" s="32"/>
      <c r="D225" s="33"/>
      <c r="E225" s="33"/>
      <c r="F225" s="33"/>
      <c r="G225" s="31"/>
      <c r="H225" s="34"/>
      <c r="M225" s="35"/>
      <c r="N225" s="35"/>
    </row>
    <row r="226" spans="1:14" s="3" customFormat="1" ht="23.25" customHeight="1">
      <c r="A226" s="30"/>
      <c r="B226" s="31"/>
      <c r="C226" s="32"/>
      <c r="D226" s="33"/>
      <c r="E226" s="33"/>
      <c r="F226" s="33"/>
      <c r="G226" s="31"/>
      <c r="H226" s="34"/>
      <c r="M226" s="35"/>
      <c r="N226" s="35"/>
    </row>
    <row r="227" spans="1:14" s="3" customFormat="1" ht="23.25" customHeight="1">
      <c r="A227" s="30"/>
      <c r="B227" s="31"/>
      <c r="C227" s="32"/>
      <c r="D227" s="33"/>
      <c r="E227" s="33"/>
      <c r="F227" s="33"/>
      <c r="G227" s="31"/>
      <c r="H227" s="34"/>
      <c r="M227" s="35"/>
      <c r="N227" s="35"/>
    </row>
    <row r="228" spans="1:14" ht="13.9" customHeight="1">
      <c r="A228" s="14"/>
      <c r="B228" s="14"/>
      <c r="C228" s="14"/>
      <c r="D228" s="15"/>
      <c r="E228" s="15"/>
      <c r="F228" s="15"/>
      <c r="G228" s="15"/>
      <c r="H228" s="16"/>
    </row>
    <row r="229" spans="1:14" s="3" customFormat="1" ht="13.9" customHeight="1">
      <c r="A229" s="14"/>
      <c r="B229" s="14"/>
      <c r="C229" s="14"/>
      <c r="D229" s="15"/>
      <c r="E229" s="15"/>
      <c r="F229" s="15"/>
      <c r="G229" s="15"/>
      <c r="H229" s="16"/>
    </row>
    <row r="230" spans="1:14" ht="11.25" customHeight="1">
      <c r="A230" s="17"/>
      <c r="B230" s="17"/>
      <c r="C230" s="17"/>
      <c r="D230" s="19"/>
      <c r="E230" s="17"/>
      <c r="F230" s="17"/>
      <c r="G230" s="17"/>
      <c r="H230" s="17"/>
    </row>
    <row r="231" spans="1:14" ht="13.9" customHeight="1">
      <c r="A231" s="17"/>
      <c r="B231" s="17"/>
      <c r="C231" s="17"/>
      <c r="D231" s="17"/>
      <c r="E231" s="17"/>
      <c r="F231" s="17"/>
      <c r="G231" s="17"/>
      <c r="H231" s="17"/>
    </row>
    <row r="232" spans="1:14" ht="13.9" customHeight="1">
      <c r="A232" s="18"/>
      <c r="B232" s="18"/>
      <c r="C232" s="18"/>
      <c r="D232" s="18"/>
      <c r="E232" s="18"/>
      <c r="F232" s="18"/>
      <c r="G232" s="18"/>
      <c r="H232" s="18"/>
    </row>
    <row r="233" spans="1:14" ht="13.9" customHeight="1">
      <c r="A233" s="18"/>
      <c r="B233" s="18"/>
      <c r="C233" s="18"/>
      <c r="D233" s="18"/>
      <c r="E233" s="18"/>
      <c r="F233" s="18"/>
      <c r="G233" s="18"/>
      <c r="H233" s="18"/>
    </row>
    <row r="234" spans="1:14" ht="13.9" customHeight="1">
      <c r="A234" s="18"/>
      <c r="B234" s="18"/>
      <c r="C234" s="18"/>
      <c r="D234" s="18"/>
      <c r="E234" s="18"/>
      <c r="F234" s="18"/>
      <c r="G234" s="18"/>
      <c r="H234" s="18"/>
    </row>
  </sheetData>
  <mergeCells count="208">
    <mergeCell ref="D19:D22"/>
    <mergeCell ref="A24:A28"/>
    <mergeCell ref="B24:B28"/>
    <mergeCell ref="H29:H33"/>
    <mergeCell ref="C24:C28"/>
    <mergeCell ref="A59:A63"/>
    <mergeCell ref="B59:B63"/>
    <mergeCell ref="C59:C63"/>
    <mergeCell ref="E47:E51"/>
    <mergeCell ref="F47:F51"/>
    <mergeCell ref="E24:E28"/>
    <mergeCell ref="F24:F28"/>
    <mergeCell ref="D34:D39"/>
    <mergeCell ref="E34:E39"/>
    <mergeCell ref="D24:D28"/>
    <mergeCell ref="D52:D56"/>
    <mergeCell ref="E52:E56"/>
    <mergeCell ref="A29:A33"/>
    <mergeCell ref="B29:B33"/>
    <mergeCell ref="C29:C33"/>
    <mergeCell ref="F42:F46"/>
    <mergeCell ref="A57:A58"/>
    <mergeCell ref="B57:B58"/>
    <mergeCell ref="C57:C58"/>
    <mergeCell ref="A12:A13"/>
    <mergeCell ref="B12:B13"/>
    <mergeCell ref="C12:C13"/>
    <mergeCell ref="D12:D13"/>
    <mergeCell ref="E19:E22"/>
    <mergeCell ref="F19:F22"/>
    <mergeCell ref="H19:H22"/>
    <mergeCell ref="A47:A51"/>
    <mergeCell ref="C47:C51"/>
    <mergeCell ref="E14:E18"/>
    <mergeCell ref="F14:F18"/>
    <mergeCell ref="H14:H18"/>
    <mergeCell ref="A19:A22"/>
    <mergeCell ref="B19:B22"/>
    <mergeCell ref="E12:E13"/>
    <mergeCell ref="F12:F13"/>
    <mergeCell ref="H12:H13"/>
    <mergeCell ref="C19:C22"/>
    <mergeCell ref="D14:D18"/>
    <mergeCell ref="A14:A18"/>
    <mergeCell ref="B14:B18"/>
    <mergeCell ref="C14:C18"/>
    <mergeCell ref="D29:D33"/>
    <mergeCell ref="E29:E33"/>
    <mergeCell ref="D59:D63"/>
    <mergeCell ref="E59:E63"/>
    <mergeCell ref="F59:F63"/>
    <mergeCell ref="H59:H63"/>
    <mergeCell ref="D47:D51"/>
    <mergeCell ref="H34:H39"/>
    <mergeCell ref="A42:A46"/>
    <mergeCell ref="B42:B46"/>
    <mergeCell ref="C42:C46"/>
    <mergeCell ref="D42:D46"/>
    <mergeCell ref="H52:H56"/>
    <mergeCell ref="H42:H46"/>
    <mergeCell ref="H47:H51"/>
    <mergeCell ref="F52:F56"/>
    <mergeCell ref="E42:E46"/>
    <mergeCell ref="H57:H58"/>
    <mergeCell ref="E57:E58"/>
    <mergeCell ref="A52:A56"/>
    <mergeCell ref="B52:B56"/>
    <mergeCell ref="C52:C56"/>
    <mergeCell ref="B47:B51"/>
    <mergeCell ref="B66:B70"/>
    <mergeCell ref="C66:C70"/>
    <mergeCell ref="A71:A72"/>
    <mergeCell ref="B71:B72"/>
    <mergeCell ref="E64:E65"/>
    <mergeCell ref="F64:F65"/>
    <mergeCell ref="E66:E70"/>
    <mergeCell ref="F66:F70"/>
    <mergeCell ref="C71:C72"/>
    <mergeCell ref="D71:D72"/>
    <mergeCell ref="E75:E76"/>
    <mergeCell ref="F75:F76"/>
    <mergeCell ref="A64:A65"/>
    <mergeCell ref="B64:B65"/>
    <mergeCell ref="C64:C65"/>
    <mergeCell ref="D57:D58"/>
    <mergeCell ref="B120:B124"/>
    <mergeCell ref="C120:C124"/>
    <mergeCell ref="D120:D124"/>
    <mergeCell ref="E120:E124"/>
    <mergeCell ref="F120:F124"/>
    <mergeCell ref="C114:C118"/>
    <mergeCell ref="B114:B118"/>
    <mergeCell ref="A120:A124"/>
    <mergeCell ref="A104:A108"/>
    <mergeCell ref="A114:A118"/>
    <mergeCell ref="E109:E113"/>
    <mergeCell ref="F109:F113"/>
    <mergeCell ref="F114:F118"/>
    <mergeCell ref="B104:B108"/>
    <mergeCell ref="D104:D108"/>
    <mergeCell ref="E104:E108"/>
    <mergeCell ref="F104:F108"/>
    <mergeCell ref="A66:A70"/>
    <mergeCell ref="G1:H1"/>
    <mergeCell ref="A3:G3"/>
    <mergeCell ref="A4:G4"/>
    <mergeCell ref="A5:G5"/>
    <mergeCell ref="D109:D113"/>
    <mergeCell ref="C78:C82"/>
    <mergeCell ref="H84:H88"/>
    <mergeCell ref="D94:D98"/>
    <mergeCell ref="E94:E98"/>
    <mergeCell ref="F94:F98"/>
    <mergeCell ref="A34:A39"/>
    <mergeCell ref="B34:B39"/>
    <mergeCell ref="C34:C39"/>
    <mergeCell ref="A84:A88"/>
    <mergeCell ref="B84:B88"/>
    <mergeCell ref="C84:C88"/>
    <mergeCell ref="D84:D88"/>
    <mergeCell ref="A7:A9"/>
    <mergeCell ref="B7:B9"/>
    <mergeCell ref="A109:A113"/>
    <mergeCell ref="B109:B113"/>
    <mergeCell ref="C109:C113"/>
    <mergeCell ref="A78:A82"/>
    <mergeCell ref="B78:B82"/>
    <mergeCell ref="C8:C9"/>
    <mergeCell ref="H94:H98"/>
    <mergeCell ref="D114:D118"/>
    <mergeCell ref="E114:E118"/>
    <mergeCell ref="H120:H124"/>
    <mergeCell ref="C104:C108"/>
    <mergeCell ref="B125:B128"/>
    <mergeCell ref="B129:B133"/>
    <mergeCell ref="A125:A128"/>
    <mergeCell ref="A129:A133"/>
    <mergeCell ref="C125:C128"/>
    <mergeCell ref="C129:C133"/>
    <mergeCell ref="D125:D128"/>
    <mergeCell ref="A89:A93"/>
    <mergeCell ref="B89:B93"/>
    <mergeCell ref="C89:C93"/>
    <mergeCell ref="A94:A98"/>
    <mergeCell ref="B94:B98"/>
    <mergeCell ref="C94:C98"/>
    <mergeCell ref="A74:H74"/>
    <mergeCell ref="A75:A76"/>
    <mergeCell ref="B75:B76"/>
    <mergeCell ref="C75:C76"/>
    <mergeCell ref="D75:D76"/>
    <mergeCell ref="H138:H139"/>
    <mergeCell ref="D138:D139"/>
    <mergeCell ref="E138:E139"/>
    <mergeCell ref="F138:F139"/>
    <mergeCell ref="E134:E137"/>
    <mergeCell ref="F134:F137"/>
    <mergeCell ref="A138:A139"/>
    <mergeCell ref="B138:B139"/>
    <mergeCell ref="C138:C139"/>
    <mergeCell ref="H134:H137"/>
    <mergeCell ref="A134:A137"/>
    <mergeCell ref="B134:B137"/>
    <mergeCell ref="C134:C137"/>
    <mergeCell ref="D134:D137"/>
    <mergeCell ref="H109:H113"/>
    <mergeCell ref="E78:E82"/>
    <mergeCell ref="F78:F82"/>
    <mergeCell ref="H78:H82"/>
    <mergeCell ref="D78:D82"/>
    <mergeCell ref="H114:H118"/>
    <mergeCell ref="E125:E128"/>
    <mergeCell ref="F125:F128"/>
    <mergeCell ref="D129:D133"/>
    <mergeCell ref="E129:E133"/>
    <mergeCell ref="F129:F133"/>
    <mergeCell ref="H125:H128"/>
    <mergeCell ref="H129:H133"/>
    <mergeCell ref="H104:H108"/>
    <mergeCell ref="E89:E93"/>
    <mergeCell ref="F89:F93"/>
    <mergeCell ref="E84:E88"/>
    <mergeCell ref="H89:H93"/>
    <mergeCell ref="F84:F88"/>
    <mergeCell ref="G7:G9"/>
    <mergeCell ref="H7:H9"/>
    <mergeCell ref="D99:D103"/>
    <mergeCell ref="E99:E103"/>
    <mergeCell ref="F99:F103"/>
    <mergeCell ref="H99:H103"/>
    <mergeCell ref="D89:D93"/>
    <mergeCell ref="H66:H70"/>
    <mergeCell ref="E71:E72"/>
    <mergeCell ref="F71:F72"/>
    <mergeCell ref="H71:H72"/>
    <mergeCell ref="H75:H76"/>
    <mergeCell ref="F34:F39"/>
    <mergeCell ref="H64:H65"/>
    <mergeCell ref="H24:H28"/>
    <mergeCell ref="A11:H11"/>
    <mergeCell ref="F29:F33"/>
    <mergeCell ref="F57:F58"/>
    <mergeCell ref="D64:D65"/>
    <mergeCell ref="D66:D70"/>
    <mergeCell ref="D7:F7"/>
    <mergeCell ref="A99:A103"/>
    <mergeCell ref="B99:B103"/>
    <mergeCell ref="C99:C103"/>
  </mergeCells>
  <pageMargins left="0.39370078740157483" right="0.39370078740157483" top="0.39370078740157483" bottom="0.39370078740157483" header="0" footer="0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Page1</vt:lpstr>
      <vt:lpstr>Page1!Область_печати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Kuzmina</cp:lastModifiedBy>
  <cp:lastPrinted>2019-07-04T11:41:39Z</cp:lastPrinted>
  <dcterms:created xsi:type="dcterms:W3CDTF">2018-04-09T14:12:15Z</dcterms:created>
  <dcterms:modified xsi:type="dcterms:W3CDTF">2019-07-04T11:44:10Z</dcterms:modified>
</cp:coreProperties>
</file>