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85" windowWidth="19440" windowHeight="9930" activeTab="0"/>
  </bookViews>
  <sheets>
    <sheet name="Приложение № 4" sheetId="1" r:id="rId1"/>
  </sheets>
  <definedNames>
    <definedName name="_xlnm.Print_Titles" localSheetId="0">'Приложение № 4'!$19:$22</definedName>
  </definedNames>
  <calcPr fullCalcOnLoad="1"/>
</workbook>
</file>

<file path=xl/sharedStrings.xml><?xml version="1.0" encoding="utf-8"?>
<sst xmlns="http://schemas.openxmlformats.org/spreadsheetml/2006/main" count="267" uniqueCount="97">
  <si>
    <t>Цели программы, задачи  подпрограммы, мероприятия подпрограммы, административные мероприятия  и их показатели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</si>
  <si>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</si>
  <si>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</si>
  <si>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</si>
  <si>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</si>
  <si>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процент</t>
  </si>
  <si>
    <t>Показатель 2 «Количество сформированных земельных участков»</t>
  </si>
  <si>
    <t>Показатель 1 «Внесение изменений в устав  муниципальных унитарных предприятий по увеличению уставного фонда»</t>
  </si>
  <si>
    <t>Показатель 1 «Количество договоров на предоставление субсидий муниципальным унитарным предприятиям на восстановление платежеспособности»</t>
  </si>
  <si>
    <t>Ответственный исполнитель</t>
  </si>
  <si>
    <t>Мероприятие (подпрограмма или административное)</t>
  </si>
  <si>
    <t>Программа</t>
  </si>
  <si>
    <t>да/нет</t>
  </si>
  <si>
    <t>да</t>
  </si>
  <si>
    <t>Подпрограмма:  «Управление муниципальной собственностью Северодвинска»</t>
  </si>
  <si>
    <t>Источник финансирования</t>
  </si>
  <si>
    <t>Показатель 1 «Количество отчетности муниципальных предприятий и АО за использование муниципального имущества»</t>
  </si>
  <si>
    <t>Характеристика муниципальной программы</t>
  </si>
  <si>
    <t>Показатель 2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</si>
  <si>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Обеспечивающая подпрограмма</t>
  </si>
  <si>
    <t>Показатель 1 «Количество публикаций в прессе и телепередач»</t>
  </si>
  <si>
    <t>Задача 1 «Оптимизация состава и осуществление управления муниципальным имуществом»</t>
  </si>
  <si>
    <t>Показатель 1 «Количество договоров на оценку рыночной стоимости, инвентаризации объекта недвижимости»</t>
  </si>
  <si>
    <t>Показатель 1 «Количество (соглашений) договоров, заключенных с собственником жилого помещения»</t>
  </si>
  <si>
    <t>Показатель 1 «Количество бесхозяйного имущества, поставленного на реестровый учет в текущем периоде»</t>
  </si>
  <si>
    <t>Показатель 2 «Количество имущества, выбывшего с реестрового учета  по прогнозному плану в текущем периоде»</t>
  </si>
  <si>
    <t>Показатель 2 «Количество земельных участков, предоставленных путем проведения торгов (аукционов)»</t>
  </si>
  <si>
    <t>Показатель 1 «Оценка рыночной стоимости земельных участков»</t>
  </si>
  <si>
    <t>Показатель  «Количество выставленных претензий»</t>
  </si>
  <si>
    <t>к муниципальной программе</t>
  </si>
  <si>
    <t xml:space="preserve">утвержденной  постановлением </t>
  </si>
  <si>
    <t>Администрации Северодвинска</t>
  </si>
  <si>
    <t>Приложение 4</t>
  </si>
  <si>
    <t>Единица  измерения</t>
  </si>
  <si>
    <t>Задача 3 «Развитие инфраструктуры земельных ресурсов»</t>
  </si>
  <si>
    <t xml:space="preserve"> Расходы на содержание  органов Администрации Северодвинска и обеспечение их функций</t>
  </si>
  <si>
    <t>Аналитический код</t>
  </si>
  <si>
    <t>Подпрограмма</t>
  </si>
  <si>
    <t>Задача подпрограммы</t>
  </si>
  <si>
    <t>V</t>
  </si>
  <si>
    <t>Местный бюджет</t>
  </si>
  <si>
    <t>Административные мероприятия</t>
  </si>
  <si>
    <t>Цель программы</t>
  </si>
  <si>
    <t>Цель 1 «Обеспечение  эффективности использования и распоряжения муниципальным имуществом и земельными ресурсами Северодвинска»</t>
  </si>
  <si>
    <t>Показатель 1 «Размер исполнения бюджета главного администратора доходов бюджета в соответствии с годовым плановым заданием»</t>
  </si>
  <si>
    <t>Показатель 2  «Размер исполнения бюджета по доходам от продажи (приватизации) муниципального имущества Северодвинска в соответствии с годовым плановым заданием»</t>
  </si>
  <si>
    <t>Показатель 3 «Размер исполнения бюджета по доходам от продажи земельных участков в соответствии с годовым плановым заданием»</t>
  </si>
  <si>
    <t>Показатель 4 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</si>
  <si>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Показатель 1 «Количество договоров аренды муниципального имущества (в год)»</t>
  </si>
  <si>
    <t>Показатель 2 «Площадь объектов, ежегодно переданных в аренду»</t>
  </si>
  <si>
    <t>Показатель 2 «Количество договоров купли-продажи муниципального имущества»</t>
  </si>
  <si>
    <r>
      <t>Мероприятие 1.02 «Осуществление</t>
    </r>
    <r>
      <rPr>
        <sz val="11"/>
        <color indexed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содержания имущества казны муниципального образования «Северодвинск»</t>
    </r>
  </si>
  <si>
    <t>Показатель 1 «Количество договоров, заключенных на содержание имущества казны»</t>
  </si>
  <si>
    <t>Мероприятие 1.03 «Осуществление мероприятий по изъятию земельных участков для муниципальных нужд путем выкупа жилых помещений у собственников»</t>
  </si>
  <si>
    <t>Административное мероприятие 1.04  «Организация учета муниципального имущества Северодвинска, в том числе реестровый учет имущества казны»</t>
  </si>
  <si>
    <t>Административное мероприятие 1.05 «Информирование граждан и юридических лиц через публикации в прессе и телепередачи по  вопросам муниципального имущества  Северодвинска в случаях, предусмотренных действующим законодательством»</t>
  </si>
  <si>
    <t>Задача 2 «Эффективное управление муниципальными унитарными предприятиями»</t>
  </si>
  <si>
    <t>Мероприятие 2.02 «Предоставление финансовой поддержки муниципальным унитарным предприятиям Северодвинска в виде финансовой помощи в целях восстановления платежеспособности на основании решений Администрации Северодвинска»</t>
  </si>
  <si>
    <t>Показатель 1  «Количество договоров на аренду земельных участков»</t>
  </si>
  <si>
    <t>Мероприятие 3.01 «Организация и осуществление мероприятий по землеустройству и землепользованию»</t>
  </si>
  <si>
    <t>Административное мероприятие 3.02 «Осуществление мероприятий по муниципальному земельному контролю»</t>
  </si>
  <si>
    <t>Показатель 1 «Количество мероприятий по земельному контролю»</t>
  </si>
  <si>
    <t>Показатель 1 «Количество принятых решений о предоставлении земельного участка»</t>
  </si>
  <si>
    <t>Показатель 2 «Количество сформированных земельных участков для предоставления многодетным семьям»</t>
  </si>
  <si>
    <t>Административное мероприятие 3.04 «Подготовка сведений в налоговые органы по земельным участкам, признаваемым объектами налогообложения в соответствии с действующим законодательством»</t>
  </si>
  <si>
    <t>Показатель 1  «Общая площадь земельных участков, признанных объектами налогообложения в соответствии с действующим законодательством»</t>
  </si>
  <si>
    <t>Мероприятие 3.05 «Осуществление мероприятий по изъятию недвижимого имущества для муниципальных нужд»</t>
  </si>
  <si>
    <t>Показатель 1 «Количество (соглашений) договоров, заключенных с собственником недвижимого имущества»</t>
  </si>
  <si>
    <t>Административное мероприятие  2. 01 «Претензионная работа с должниками перед муниципальным бюджетом»</t>
  </si>
  <si>
    <t>Показатель  «Количество разработанных проектов муниципальных правовых и распорядительных актов органов местного самоуправления Северодвинска»</t>
  </si>
  <si>
    <t>Административное мероприятие 2.03  «Размещение, ведение и обновление на официальных сайтах»</t>
  </si>
  <si>
    <t>Показатель  «Количество официальных сайтов»</t>
  </si>
  <si>
    <t>тыс. руб.</t>
  </si>
  <si>
    <t>Мероприятие 1.01 «Организация и осуществление мероприятий по оценке недвижимости, признание прав и регулирование отношений по муниципальной собственности»</t>
  </si>
  <si>
    <t>Административное мероприятие 3.03  «Осуществление мероприятий  муниципального образования  «Северодвинск» по принятию решений о предоставлении земельного участка»</t>
  </si>
  <si>
    <t>Административное мероприятие 2.02 «Разработка проектов муниципальных правовых и распорядительных актов органов местного самоуправления Северодвинска по вопросам управления и распоряжения имуществом, находящимся в муниципальной собственности, а также по вопросам земельных отношений»</t>
  </si>
  <si>
    <r>
      <t>м</t>
    </r>
    <r>
      <rPr>
        <sz val="14"/>
        <color indexed="8"/>
        <rFont val="Times New Roman"/>
        <family val="1"/>
      </rPr>
      <t>²</t>
    </r>
  </si>
  <si>
    <t>Мероприятие 2.01 «Осуществление мероприятий  муниципального образования   «Северодвинск» по увеличению уставных фондов муниципальных унитарных предприятий»</t>
  </si>
  <si>
    <t>Мероприятие 1.06 «Организация мероприятий по расчетно-информационному обслуживанию за наем помещений на территории муниципального образования «Северодвинск»</t>
  </si>
  <si>
    <t>Показатель 1 «Количество (соглашений) договоров, заключенных путем проведения торгов (аукционов)»</t>
  </si>
  <si>
    <t>Показатель 2 «Количество жилых помещений учитываемых в реестре для начисления платы за наем муниципальных жилых помещений»</t>
  </si>
  <si>
    <t xml:space="preserve">Местный бюджет </t>
  </si>
  <si>
    <t>Обеспечение деятельности  ответственного исполнителя КУМИ</t>
  </si>
  <si>
    <t xml:space="preserve"> (указать наименование исполнительного органа Администрации Северодвинска)</t>
  </si>
  <si>
    <t>Соисполнители</t>
  </si>
  <si>
    <t>Управление градостроительства и земельных отношений Администрации Северодвинска;  Управление муниципального жилищного фонда Администрации Северодвинска</t>
  </si>
  <si>
    <t>Комитет по управлению муниципальным имуществом Администрации Северодвинска</t>
  </si>
  <si>
    <t xml:space="preserve">единица </t>
  </si>
  <si>
    <t>кв.метр</t>
  </si>
  <si>
    <t xml:space="preserve"> «Управление муниципальным имуществом и земельными ресурсами Северодвинска на 2016–2021 годы»</t>
  </si>
  <si>
    <t xml:space="preserve"> «Управление муниципальным имуществом </t>
  </si>
  <si>
    <t xml:space="preserve">и земеньными ресурсами Северодвинска </t>
  </si>
  <si>
    <t>на 2016–2021 годы»,</t>
  </si>
  <si>
    <t>Муниципальная программа                                «Управление муниципальным имуществом и земельными ресурсами Северодвинска на 2016–2021 годы»</t>
  </si>
  <si>
    <t>Показатель 5  «Доля муниципальных унитарных предприятий, имеющих положительный финансовый результат деятельности»</t>
  </si>
  <si>
    <t>нет</t>
  </si>
  <si>
    <t>от 23.12.2015 № 626-па                                                                                         (в редакции от 29.11.2019 № 469-па)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</si>
</sst>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-* #,##0.0_р_._-;\-* #,##0.0_р_._-;_-* &quot;-&quot;??_р_._-;_-@_-"/>
    <numFmt numFmtId="185" formatCode="_(&quot;р.&quot;* #,##0.00_);_(&quot;р.&quot;* \(#,##0.00\);_(&quot;р.&quot;* &quot;-&quot;??_);_(@_)"/>
    <numFmt numFmtId="186" formatCode="_(&quot;р.&quot;* #,##0_);_(&quot;р.&quot;* \(#,##0\);_(&quot;р.&quot;* &quot;-&quot;_);_(@_)"/>
    <numFmt numFmtId="187" formatCode="_(* #,##0.00_);_(* \(#,##0.00\);_(* &quot;-&quot;??_);_(@_)"/>
    <numFmt numFmtId="188" formatCode="_(* #,##0_);_(* \(#,##0\);_(* &quot;-&quot;_);_(@_)"/>
    <numFmt numFmtId="189" formatCode="_-* #,##0_р_._-;\-* #,##0_р_._-;_-* &quot;-&quot;??_р_._-;_-@_-"/>
    <numFmt numFmtId="190" formatCode="_-* #,##0.000_р_._-;\-* #,##0.000_р_._-;_-* &quot;-&quot;??_р_._-;_-@_-"/>
    <numFmt numFmtId="191" formatCode="_-* #,##0.0000_р_._-;\-* #,##0.0000_р_._-;_-* &quot;-&quot;??_р_._-;_-@_-"/>
    <numFmt numFmtId="192" formatCode="0.0000000000"/>
    <numFmt numFmtId="193" formatCode="#,##0.0"/>
    <numFmt numFmtId="194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" applyNumberFormat="0" applyAlignment="0" applyProtection="0"/>
    <xf numFmtId="0" fontId="36" fillId="40" borderId="2" applyNumberFormat="0" applyAlignment="0" applyProtection="0"/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0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5" fillId="39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44" borderId="7" applyNumberFormat="0" applyFont="0" applyAlignment="0" applyProtection="0"/>
    <xf numFmtId="9" fontId="1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171" fontId="8" fillId="0" borderId="10" xfId="0" applyNumberFormat="1" applyFont="1" applyFill="1" applyBorder="1" applyAlignment="1">
      <alignment horizontal="center" vertical="center" wrapText="1"/>
    </xf>
    <xf numFmtId="171" fontId="3" fillId="0" borderId="10" xfId="10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71" fontId="8" fillId="0" borderId="10" xfId="10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17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1" fontId="5" fillId="0" borderId="10" xfId="101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1" fontId="2" fillId="0" borderId="10" xfId="10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189" fontId="5" fillId="0" borderId="10" xfId="10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2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9" fillId="0" borderId="0" xfId="0" applyFont="1" applyFill="1" applyAlignment="1">
      <alignment/>
    </xf>
    <xf numFmtId="171" fontId="5" fillId="0" borderId="10" xfId="101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/>
    </xf>
    <xf numFmtId="171" fontId="6" fillId="0" borderId="0" xfId="0" applyNumberFormat="1" applyFont="1" applyFill="1" applyAlignment="1">
      <alignment horizontal="left" vertical="center"/>
    </xf>
    <xf numFmtId="171" fontId="0" fillId="0" borderId="0" xfId="0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51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zoomScalePageLayoutView="0" workbookViewId="0" topLeftCell="H4">
      <selection activeCell="M8" sqref="M8:Q8"/>
    </sheetView>
  </sheetViews>
  <sheetFormatPr defaultColWidth="37.57421875" defaultRowHeight="15"/>
  <cols>
    <col min="1" max="1" width="4.421875" style="24" customWidth="1"/>
    <col min="2" max="3" width="5.7109375" style="24" customWidth="1"/>
    <col min="4" max="4" width="6.7109375" style="24" customWidth="1"/>
    <col min="5" max="5" width="7.140625" style="24" customWidth="1"/>
    <col min="6" max="6" width="11.421875" style="24" customWidth="1"/>
    <col min="7" max="7" width="5.421875" style="25" customWidth="1"/>
    <col min="8" max="8" width="50.7109375" style="26" customWidth="1"/>
    <col min="9" max="9" width="10.8515625" style="25" customWidth="1"/>
    <col min="10" max="10" width="13.140625" style="3" customWidth="1"/>
    <col min="11" max="11" width="13.57421875" style="3" customWidth="1"/>
    <col min="12" max="12" width="12.140625" style="3" customWidth="1"/>
    <col min="13" max="13" width="12.7109375" style="3" customWidth="1"/>
    <col min="14" max="14" width="12.421875" style="3" customWidth="1"/>
    <col min="15" max="15" width="13.421875" style="3" customWidth="1"/>
    <col min="16" max="16" width="14.8515625" style="25" customWidth="1"/>
    <col min="17" max="17" width="15.140625" style="3" customWidth="1"/>
    <col min="18" max="18" width="13.28125" style="3" customWidth="1"/>
    <col min="19" max="16384" width="37.57421875" style="3" customWidth="1"/>
  </cols>
  <sheetData>
    <row r="1" spans="1:17" s="50" customFormat="1" ht="18.75">
      <c r="A1" s="47"/>
      <c r="B1" s="47"/>
      <c r="C1" s="47"/>
      <c r="D1" s="47"/>
      <c r="E1" s="47"/>
      <c r="F1" s="47"/>
      <c r="G1" s="48"/>
      <c r="H1" s="49"/>
      <c r="I1" s="48"/>
      <c r="K1" s="22"/>
      <c r="L1" s="22"/>
      <c r="M1" s="74" t="s">
        <v>32</v>
      </c>
      <c r="N1" s="74"/>
      <c r="O1" s="74"/>
      <c r="P1" s="74"/>
      <c r="Q1" s="74"/>
    </row>
    <row r="2" spans="1:17" s="50" customFormat="1" ht="18.75">
      <c r="A2" s="47"/>
      <c r="B2" s="47"/>
      <c r="C2" s="47"/>
      <c r="D2" s="47"/>
      <c r="E2" s="47"/>
      <c r="F2" s="47"/>
      <c r="G2" s="48"/>
      <c r="H2" s="49"/>
      <c r="I2" s="48"/>
      <c r="K2" s="22"/>
      <c r="L2" s="22"/>
      <c r="M2" s="74" t="s">
        <v>29</v>
      </c>
      <c r="N2" s="74"/>
      <c r="O2" s="74"/>
      <c r="P2" s="74"/>
      <c r="Q2" s="74"/>
    </row>
    <row r="3" spans="1:17" s="50" customFormat="1" ht="18.75">
      <c r="A3" s="47"/>
      <c r="B3" s="47"/>
      <c r="C3" s="47"/>
      <c r="D3" s="47"/>
      <c r="E3" s="47"/>
      <c r="F3" s="47"/>
      <c r="G3" s="48"/>
      <c r="H3" s="49"/>
      <c r="I3" s="48"/>
      <c r="K3" s="22"/>
      <c r="L3" s="22"/>
      <c r="M3" s="74" t="s">
        <v>90</v>
      </c>
      <c r="N3" s="74"/>
      <c r="O3" s="74"/>
      <c r="P3" s="74"/>
      <c r="Q3" s="74"/>
    </row>
    <row r="4" spans="1:17" s="50" customFormat="1" ht="18.75">
      <c r="A4" s="47"/>
      <c r="B4" s="47"/>
      <c r="C4" s="47"/>
      <c r="D4" s="47"/>
      <c r="E4" s="47"/>
      <c r="F4" s="47"/>
      <c r="G4" s="48"/>
      <c r="H4" s="49"/>
      <c r="I4" s="48"/>
      <c r="K4" s="22"/>
      <c r="L4" s="22"/>
      <c r="M4" s="74" t="s">
        <v>91</v>
      </c>
      <c r="N4" s="74"/>
      <c r="O4" s="74"/>
      <c r="P4" s="74"/>
      <c r="Q4" s="74"/>
    </row>
    <row r="5" spans="1:17" s="50" customFormat="1" ht="18.75">
      <c r="A5" s="47"/>
      <c r="B5" s="47"/>
      <c r="C5" s="47"/>
      <c r="D5" s="47"/>
      <c r="E5" s="47"/>
      <c r="F5" s="47"/>
      <c r="G5" s="48"/>
      <c r="H5" s="49"/>
      <c r="I5" s="48"/>
      <c r="K5" s="22"/>
      <c r="L5" s="22"/>
      <c r="M5" s="74" t="s">
        <v>92</v>
      </c>
      <c r="N5" s="74"/>
      <c r="O5" s="74"/>
      <c r="P5" s="74"/>
      <c r="Q5" s="74"/>
    </row>
    <row r="6" spans="1:17" s="50" customFormat="1" ht="18.75">
      <c r="A6" s="47"/>
      <c r="B6" s="47"/>
      <c r="C6" s="47"/>
      <c r="D6" s="47"/>
      <c r="E6" s="47"/>
      <c r="F6" s="47"/>
      <c r="G6" s="48"/>
      <c r="H6" s="49"/>
      <c r="I6" s="48"/>
      <c r="K6" s="22"/>
      <c r="L6" s="22"/>
      <c r="M6" s="74" t="s">
        <v>30</v>
      </c>
      <c r="N6" s="74"/>
      <c r="O6" s="74"/>
      <c r="P6" s="74"/>
      <c r="Q6" s="74"/>
    </row>
    <row r="7" spans="1:17" s="50" customFormat="1" ht="18.75">
      <c r="A7" s="47"/>
      <c r="B7" s="47"/>
      <c r="C7" s="47"/>
      <c r="D7" s="47"/>
      <c r="E7" s="47"/>
      <c r="F7" s="47"/>
      <c r="G7" s="48"/>
      <c r="H7" s="49"/>
      <c r="I7" s="48"/>
      <c r="K7" s="22"/>
      <c r="L7" s="22"/>
      <c r="M7" s="74" t="s">
        <v>31</v>
      </c>
      <c r="N7" s="74"/>
      <c r="O7" s="74"/>
      <c r="P7" s="74"/>
      <c r="Q7" s="74"/>
    </row>
    <row r="8" spans="1:17" s="50" customFormat="1" ht="38.25" customHeight="1">
      <c r="A8" s="47"/>
      <c r="B8" s="47"/>
      <c r="C8" s="47"/>
      <c r="D8" s="47"/>
      <c r="E8" s="47"/>
      <c r="F8" s="47"/>
      <c r="G8" s="48"/>
      <c r="H8" s="49"/>
      <c r="I8" s="48"/>
      <c r="K8" s="22"/>
      <c r="L8" s="22"/>
      <c r="M8" s="66" t="s">
        <v>96</v>
      </c>
      <c r="N8" s="66"/>
      <c r="O8" s="66"/>
      <c r="P8" s="66"/>
      <c r="Q8" s="66"/>
    </row>
    <row r="9" spans="1:17" s="28" customFormat="1" ht="18.75">
      <c r="A9" s="27"/>
      <c r="B9" s="27"/>
      <c r="C9" s="27"/>
      <c r="D9" s="27"/>
      <c r="E9" s="27"/>
      <c r="F9" s="27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s="51" customFormat="1" ht="18.75">
      <c r="A10" s="67" t="s">
        <v>17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s="51" customFormat="1" ht="18.75">
      <c r="A11" s="67" t="s">
        <v>89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7" s="28" customFormat="1" ht="12" customHeight="1">
      <c r="A12" s="76" t="s">
        <v>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 s="51" customFormat="1" ht="18.75">
      <c r="A13" s="67" t="s">
        <v>86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s="53" customFormat="1" ht="10.5" customHeight="1">
      <c r="A14" s="68" t="s">
        <v>83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s="55" customFormat="1" ht="10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s="56" customFormat="1" ht="33.75" customHeight="1">
      <c r="A16" s="58" t="s">
        <v>84</v>
      </c>
      <c r="B16" s="58"/>
      <c r="C16" s="58"/>
      <c r="D16" s="57"/>
      <c r="E16" s="66" t="s">
        <v>85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s="53" customFormat="1" ht="10.5" customHeight="1">
      <c r="A17" s="68" t="s">
        <v>83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1:8" ht="11.25" customHeight="1">
      <c r="A18" s="62"/>
      <c r="H18" s="17"/>
    </row>
    <row r="19" spans="1:17" s="29" customFormat="1" ht="43.5" customHeight="1">
      <c r="A19" s="69" t="s">
        <v>36</v>
      </c>
      <c r="B19" s="69"/>
      <c r="C19" s="69"/>
      <c r="D19" s="69"/>
      <c r="E19" s="69"/>
      <c r="F19" s="69"/>
      <c r="G19" s="70" t="s">
        <v>15</v>
      </c>
      <c r="H19" s="65" t="s">
        <v>0</v>
      </c>
      <c r="I19" s="65" t="s">
        <v>33</v>
      </c>
      <c r="J19" s="72" t="s">
        <v>1</v>
      </c>
      <c r="K19" s="72"/>
      <c r="L19" s="72"/>
      <c r="M19" s="72"/>
      <c r="N19" s="72"/>
      <c r="O19" s="73"/>
      <c r="P19" s="65" t="s">
        <v>2</v>
      </c>
      <c r="Q19" s="65"/>
    </row>
    <row r="20" spans="1:19" s="29" customFormat="1" ht="48" customHeight="1">
      <c r="A20" s="71" t="s">
        <v>11</v>
      </c>
      <c r="B20" s="71" t="s">
        <v>42</v>
      </c>
      <c r="C20" s="71" t="s">
        <v>37</v>
      </c>
      <c r="D20" s="71" t="s">
        <v>38</v>
      </c>
      <c r="E20" s="64" t="s">
        <v>10</v>
      </c>
      <c r="F20" s="64"/>
      <c r="G20" s="70"/>
      <c r="H20" s="65"/>
      <c r="I20" s="65"/>
      <c r="J20" s="65">
        <v>2016</v>
      </c>
      <c r="K20" s="65">
        <v>2017</v>
      </c>
      <c r="L20" s="65">
        <v>2018</v>
      </c>
      <c r="M20" s="65">
        <v>2019</v>
      </c>
      <c r="N20" s="65">
        <v>2020</v>
      </c>
      <c r="O20" s="65">
        <v>2021</v>
      </c>
      <c r="P20" s="65" t="s">
        <v>3</v>
      </c>
      <c r="Q20" s="65" t="s">
        <v>4</v>
      </c>
      <c r="S20" s="60"/>
    </row>
    <row r="21" spans="1:19" s="29" customFormat="1" ht="62.25" customHeight="1">
      <c r="A21" s="71"/>
      <c r="B21" s="71"/>
      <c r="C21" s="71"/>
      <c r="D21" s="71"/>
      <c r="E21" s="64"/>
      <c r="F21" s="64"/>
      <c r="G21" s="70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0"/>
      <c r="S21" s="60"/>
    </row>
    <row r="22" spans="1:17" ht="15.75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P22" s="6">
        <v>16</v>
      </c>
      <c r="Q22" s="6">
        <v>17</v>
      </c>
    </row>
    <row r="23" spans="1:17" s="14" customFormat="1" ht="57">
      <c r="A23" s="18" t="s">
        <v>39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31"/>
      <c r="H23" s="12" t="s">
        <v>93</v>
      </c>
      <c r="I23" s="2" t="s">
        <v>72</v>
      </c>
      <c r="J23" s="9">
        <f aca="true" t="shared" si="0" ref="J23:O23">J31+J73</f>
        <v>71937.8</v>
      </c>
      <c r="K23" s="9">
        <f t="shared" si="0"/>
        <v>100520.7</v>
      </c>
      <c r="L23" s="9">
        <f t="shared" si="0"/>
        <v>76012.8</v>
      </c>
      <c r="M23" s="9">
        <f t="shared" si="0"/>
        <v>49252.200000000004</v>
      </c>
      <c r="N23" s="9">
        <f t="shared" si="0"/>
        <v>70957.29999999999</v>
      </c>
      <c r="O23" s="9">
        <f t="shared" si="0"/>
        <v>72955.6</v>
      </c>
      <c r="P23" s="9">
        <f>SUM(J23:O23)</f>
        <v>441636.4</v>
      </c>
      <c r="Q23" s="2">
        <v>2021</v>
      </c>
    </row>
    <row r="24" spans="1:17" s="14" customFormat="1" ht="15">
      <c r="A24" s="18" t="s">
        <v>39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31">
        <v>3</v>
      </c>
      <c r="H24" s="12" t="s">
        <v>81</v>
      </c>
      <c r="I24" s="2" t="s">
        <v>72</v>
      </c>
      <c r="J24" s="9">
        <f aca="true" t="shared" si="1" ref="J24:O24">J23</f>
        <v>71937.8</v>
      </c>
      <c r="K24" s="9">
        <f t="shared" si="1"/>
        <v>100520.7</v>
      </c>
      <c r="L24" s="9">
        <f t="shared" si="1"/>
        <v>76012.8</v>
      </c>
      <c r="M24" s="9">
        <f t="shared" si="1"/>
        <v>49252.200000000004</v>
      </c>
      <c r="N24" s="9">
        <f t="shared" si="1"/>
        <v>70957.29999999999</v>
      </c>
      <c r="O24" s="9">
        <f t="shared" si="1"/>
        <v>72955.6</v>
      </c>
      <c r="P24" s="9">
        <f>SUM(J24:O24)</f>
        <v>441636.4</v>
      </c>
      <c r="Q24" s="2">
        <v>2021</v>
      </c>
    </row>
    <row r="25" spans="1:17" s="14" customFormat="1" ht="58.5" customHeight="1">
      <c r="A25" s="18" t="s">
        <v>39</v>
      </c>
      <c r="B25" s="18">
        <v>1</v>
      </c>
      <c r="C25" s="18">
        <v>0</v>
      </c>
      <c r="D25" s="18">
        <v>0</v>
      </c>
      <c r="E25" s="18">
        <v>0</v>
      </c>
      <c r="F25" s="18">
        <v>0</v>
      </c>
      <c r="G25" s="31"/>
      <c r="H25" s="12" t="s">
        <v>43</v>
      </c>
      <c r="I25" s="2" t="s">
        <v>72</v>
      </c>
      <c r="J25" s="9">
        <f aca="true" t="shared" si="2" ref="J25:O25">J23</f>
        <v>71937.8</v>
      </c>
      <c r="K25" s="9">
        <f t="shared" si="2"/>
        <v>100520.7</v>
      </c>
      <c r="L25" s="9">
        <f t="shared" si="2"/>
        <v>76012.8</v>
      </c>
      <c r="M25" s="9">
        <f t="shared" si="2"/>
        <v>49252.200000000004</v>
      </c>
      <c r="N25" s="9">
        <f t="shared" si="2"/>
        <v>70957.29999999999</v>
      </c>
      <c r="O25" s="9">
        <f t="shared" si="2"/>
        <v>72955.6</v>
      </c>
      <c r="P25" s="9">
        <f>SUM(J25:O25)</f>
        <v>441636.4</v>
      </c>
      <c r="Q25" s="2">
        <v>2021</v>
      </c>
    </row>
    <row r="26" spans="1:19" s="16" customFormat="1" ht="45">
      <c r="A26" s="18" t="s">
        <v>39</v>
      </c>
      <c r="B26" s="18">
        <v>1</v>
      </c>
      <c r="C26" s="18">
        <v>0</v>
      </c>
      <c r="D26" s="18">
        <v>0</v>
      </c>
      <c r="E26" s="18">
        <v>0</v>
      </c>
      <c r="F26" s="18">
        <v>0</v>
      </c>
      <c r="G26" s="5"/>
      <c r="H26" s="32" t="s">
        <v>44</v>
      </c>
      <c r="I26" s="5" t="s">
        <v>5</v>
      </c>
      <c r="J26" s="5">
        <v>98</v>
      </c>
      <c r="K26" s="5">
        <v>98</v>
      </c>
      <c r="L26" s="5">
        <v>98</v>
      </c>
      <c r="M26" s="5">
        <v>98</v>
      </c>
      <c r="N26" s="5">
        <v>98</v>
      </c>
      <c r="O26" s="5">
        <v>98</v>
      </c>
      <c r="P26" s="5">
        <f>(O26+N26+M26+L26+K26+J26)/6</f>
        <v>98</v>
      </c>
      <c r="Q26" s="2">
        <v>2021</v>
      </c>
      <c r="S26" s="61"/>
    </row>
    <row r="27" spans="1:17" s="16" customFormat="1" ht="60">
      <c r="A27" s="18" t="s">
        <v>39</v>
      </c>
      <c r="B27" s="18">
        <v>1</v>
      </c>
      <c r="C27" s="18">
        <v>0</v>
      </c>
      <c r="D27" s="18">
        <v>0</v>
      </c>
      <c r="E27" s="18">
        <v>0</v>
      </c>
      <c r="F27" s="18">
        <v>0</v>
      </c>
      <c r="G27" s="5"/>
      <c r="H27" s="1" t="s">
        <v>45</v>
      </c>
      <c r="I27" s="5" t="s">
        <v>5</v>
      </c>
      <c r="J27" s="5">
        <v>100</v>
      </c>
      <c r="K27" s="5">
        <v>100</v>
      </c>
      <c r="L27" s="5">
        <v>100</v>
      </c>
      <c r="M27" s="5">
        <v>100</v>
      </c>
      <c r="N27" s="5">
        <v>100</v>
      </c>
      <c r="O27" s="5">
        <v>100</v>
      </c>
      <c r="P27" s="5">
        <f>(O27+N27+M27+L27+K27+J27)/6</f>
        <v>100</v>
      </c>
      <c r="Q27" s="2">
        <v>2021</v>
      </c>
    </row>
    <row r="28" spans="1:17" s="16" customFormat="1" ht="45">
      <c r="A28" s="18" t="s">
        <v>39</v>
      </c>
      <c r="B28" s="18">
        <v>1</v>
      </c>
      <c r="C28" s="18">
        <v>0</v>
      </c>
      <c r="D28" s="18">
        <v>0</v>
      </c>
      <c r="E28" s="18">
        <v>0</v>
      </c>
      <c r="F28" s="18">
        <v>0</v>
      </c>
      <c r="G28" s="5"/>
      <c r="H28" s="1" t="s">
        <v>46</v>
      </c>
      <c r="I28" s="5" t="s">
        <v>5</v>
      </c>
      <c r="J28" s="5">
        <v>100</v>
      </c>
      <c r="K28" s="5">
        <v>100</v>
      </c>
      <c r="L28" s="5">
        <v>100</v>
      </c>
      <c r="M28" s="5">
        <v>100</v>
      </c>
      <c r="N28" s="5">
        <v>100</v>
      </c>
      <c r="O28" s="5">
        <v>100</v>
      </c>
      <c r="P28" s="5">
        <f>(O28+N28+M28+L28+K28+J28)/6</f>
        <v>100</v>
      </c>
      <c r="Q28" s="2">
        <v>2021</v>
      </c>
    </row>
    <row r="29" spans="1:17" s="16" customFormat="1" ht="60">
      <c r="A29" s="18" t="s">
        <v>39</v>
      </c>
      <c r="B29" s="18">
        <v>1</v>
      </c>
      <c r="C29" s="18">
        <v>0</v>
      </c>
      <c r="D29" s="18">
        <v>0</v>
      </c>
      <c r="E29" s="18">
        <v>0</v>
      </c>
      <c r="F29" s="18">
        <v>0</v>
      </c>
      <c r="G29" s="5"/>
      <c r="H29" s="1" t="s">
        <v>47</v>
      </c>
      <c r="I29" s="5" t="s">
        <v>5</v>
      </c>
      <c r="J29" s="5">
        <v>0.32</v>
      </c>
      <c r="K29" s="5">
        <v>0.33</v>
      </c>
      <c r="L29" s="5">
        <v>0.33</v>
      </c>
      <c r="M29" s="5">
        <v>0.37</v>
      </c>
      <c r="N29" s="5">
        <v>0.38</v>
      </c>
      <c r="O29" s="5">
        <v>0.38</v>
      </c>
      <c r="P29" s="33">
        <f>(O29+N29+M29+L29+K29+J29)/6</f>
        <v>0.3516666666666666</v>
      </c>
      <c r="Q29" s="2">
        <v>2021</v>
      </c>
    </row>
    <row r="30" spans="1:17" s="16" customFormat="1" ht="45">
      <c r="A30" s="18" t="s">
        <v>39</v>
      </c>
      <c r="B30" s="18">
        <v>1</v>
      </c>
      <c r="C30" s="18">
        <v>0</v>
      </c>
      <c r="D30" s="18">
        <v>0</v>
      </c>
      <c r="E30" s="18">
        <v>0</v>
      </c>
      <c r="F30" s="18">
        <v>0</v>
      </c>
      <c r="G30" s="5"/>
      <c r="H30" s="1" t="s">
        <v>94</v>
      </c>
      <c r="I30" s="5" t="s">
        <v>5</v>
      </c>
      <c r="J30" s="5">
        <v>0</v>
      </c>
      <c r="K30" s="5">
        <v>0</v>
      </c>
      <c r="L30" s="5">
        <v>0</v>
      </c>
      <c r="M30" s="5">
        <v>60</v>
      </c>
      <c r="N30" s="5">
        <v>70</v>
      </c>
      <c r="O30" s="5">
        <v>75</v>
      </c>
      <c r="P30" s="38">
        <f>O30</f>
        <v>75</v>
      </c>
      <c r="Q30" s="2">
        <v>2021</v>
      </c>
    </row>
    <row r="31" spans="1:17" s="14" customFormat="1" ht="36.75" customHeight="1">
      <c r="A31" s="18" t="s">
        <v>39</v>
      </c>
      <c r="B31" s="18">
        <v>1</v>
      </c>
      <c r="C31" s="18">
        <v>1</v>
      </c>
      <c r="D31" s="18">
        <v>0</v>
      </c>
      <c r="E31" s="18">
        <v>0</v>
      </c>
      <c r="F31" s="18">
        <v>0</v>
      </c>
      <c r="G31" s="2"/>
      <c r="H31" s="12" t="s">
        <v>14</v>
      </c>
      <c r="I31" s="2" t="s">
        <v>72</v>
      </c>
      <c r="J31" s="9">
        <f aca="true" t="shared" si="3" ref="J31:O31">J33+J51+J58</f>
        <v>32968</v>
      </c>
      <c r="K31" s="9">
        <f t="shared" si="3"/>
        <v>60107.7</v>
      </c>
      <c r="L31" s="9">
        <f t="shared" si="3"/>
        <v>40010.100000000006</v>
      </c>
      <c r="M31" s="9">
        <f t="shared" si="3"/>
        <v>13794.900000000001</v>
      </c>
      <c r="N31" s="9">
        <f t="shared" si="3"/>
        <v>35665.7</v>
      </c>
      <c r="O31" s="9">
        <f t="shared" si="3"/>
        <v>36567.4</v>
      </c>
      <c r="P31" s="9">
        <f>SUM(J31:O31)</f>
        <v>219113.79999999996</v>
      </c>
      <c r="Q31" s="2">
        <v>2021</v>
      </c>
    </row>
    <row r="32" spans="1:17" s="14" customFormat="1" ht="15">
      <c r="A32" s="18" t="s">
        <v>39</v>
      </c>
      <c r="B32" s="18">
        <v>1</v>
      </c>
      <c r="C32" s="18">
        <v>1</v>
      </c>
      <c r="D32" s="18">
        <v>0</v>
      </c>
      <c r="E32" s="18">
        <v>0</v>
      </c>
      <c r="F32" s="18">
        <v>0</v>
      </c>
      <c r="G32" s="31">
        <v>3</v>
      </c>
      <c r="H32" s="12" t="s">
        <v>40</v>
      </c>
      <c r="I32" s="2" t="s">
        <v>72</v>
      </c>
      <c r="J32" s="9">
        <f aca="true" t="shared" si="4" ref="J32:O32">J31</f>
        <v>32968</v>
      </c>
      <c r="K32" s="9">
        <f t="shared" si="4"/>
        <v>60107.7</v>
      </c>
      <c r="L32" s="9">
        <f t="shared" si="4"/>
        <v>40010.100000000006</v>
      </c>
      <c r="M32" s="9">
        <f t="shared" si="4"/>
        <v>13794.900000000001</v>
      </c>
      <c r="N32" s="9">
        <f t="shared" si="4"/>
        <v>35665.7</v>
      </c>
      <c r="O32" s="9">
        <f t="shared" si="4"/>
        <v>36567.4</v>
      </c>
      <c r="P32" s="9">
        <f>SUM(J32:O32)</f>
        <v>219113.79999999996</v>
      </c>
      <c r="Q32" s="2">
        <v>2021</v>
      </c>
    </row>
    <row r="33" spans="1:19" s="14" customFormat="1" ht="42.75">
      <c r="A33" s="18" t="s">
        <v>39</v>
      </c>
      <c r="B33" s="18">
        <v>1</v>
      </c>
      <c r="C33" s="18">
        <v>1</v>
      </c>
      <c r="D33" s="18">
        <v>1</v>
      </c>
      <c r="E33" s="18">
        <v>0</v>
      </c>
      <c r="F33" s="18">
        <v>0</v>
      </c>
      <c r="G33" s="2"/>
      <c r="H33" s="12" t="s">
        <v>21</v>
      </c>
      <c r="I33" s="2" t="s">
        <v>72</v>
      </c>
      <c r="J33" s="9">
        <f>J36+J39+J41</f>
        <v>12349.6</v>
      </c>
      <c r="K33" s="9">
        <f>K36+K39+K41</f>
        <v>19776.3</v>
      </c>
      <c r="L33" s="9">
        <f>L36+L39+L48</f>
        <v>9499.800000000001</v>
      </c>
      <c r="M33" s="9">
        <f>M36+M39+M41+M48</f>
        <v>8434.6</v>
      </c>
      <c r="N33" s="9">
        <f>N36+N39+N41+N48</f>
        <v>14821.1</v>
      </c>
      <c r="O33" s="9">
        <f>O36+O39+O41+O48</f>
        <v>14507.1</v>
      </c>
      <c r="P33" s="9">
        <f>SUM(J33:O33)</f>
        <v>79388.5</v>
      </c>
      <c r="Q33" s="2">
        <v>2021</v>
      </c>
      <c r="R33" s="59"/>
      <c r="S33" s="59"/>
    </row>
    <row r="34" spans="1:17" s="16" customFormat="1" ht="30">
      <c r="A34" s="18" t="s">
        <v>39</v>
      </c>
      <c r="B34" s="18">
        <v>1</v>
      </c>
      <c r="C34" s="18">
        <v>1</v>
      </c>
      <c r="D34" s="18">
        <v>1</v>
      </c>
      <c r="E34" s="18">
        <v>0</v>
      </c>
      <c r="F34" s="18">
        <v>0</v>
      </c>
      <c r="G34" s="5"/>
      <c r="H34" s="1" t="s">
        <v>48</v>
      </c>
      <c r="I34" s="5" t="s">
        <v>87</v>
      </c>
      <c r="J34" s="19">
        <v>421</v>
      </c>
      <c r="K34" s="19">
        <v>399</v>
      </c>
      <c r="L34" s="19">
        <v>380</v>
      </c>
      <c r="M34" s="19">
        <v>373</v>
      </c>
      <c r="N34" s="19">
        <v>381</v>
      </c>
      <c r="O34" s="19">
        <v>371</v>
      </c>
      <c r="P34" s="34">
        <f>(J34+K34+L34+M34+N34+O34)</f>
        <v>2325</v>
      </c>
      <c r="Q34" s="2">
        <v>2021</v>
      </c>
    </row>
    <row r="35" spans="1:17" s="16" customFormat="1" ht="30">
      <c r="A35" s="18" t="s">
        <v>39</v>
      </c>
      <c r="B35" s="18">
        <v>1</v>
      </c>
      <c r="C35" s="18">
        <v>1</v>
      </c>
      <c r="D35" s="18">
        <v>1</v>
      </c>
      <c r="E35" s="18">
        <v>0</v>
      </c>
      <c r="F35" s="18">
        <v>0</v>
      </c>
      <c r="G35" s="5"/>
      <c r="H35" s="1" t="s">
        <v>49</v>
      </c>
      <c r="I35" s="5" t="s">
        <v>88</v>
      </c>
      <c r="J35" s="20">
        <v>50480</v>
      </c>
      <c r="K35" s="20">
        <v>53540</v>
      </c>
      <c r="L35" s="20">
        <v>48650</v>
      </c>
      <c r="M35" s="20">
        <v>46404</v>
      </c>
      <c r="N35" s="20">
        <v>44720</v>
      </c>
      <c r="O35" s="20">
        <v>43280</v>
      </c>
      <c r="P35" s="45">
        <f>(J35+K35+L35+M35+N35+O35)/6</f>
        <v>47845.666666666664</v>
      </c>
      <c r="Q35" s="2">
        <v>2021</v>
      </c>
    </row>
    <row r="36" spans="1:17" s="16" customFormat="1" ht="60">
      <c r="A36" s="18" t="s">
        <v>39</v>
      </c>
      <c r="B36" s="18">
        <v>1</v>
      </c>
      <c r="C36" s="18">
        <v>1</v>
      </c>
      <c r="D36" s="18">
        <v>1</v>
      </c>
      <c r="E36" s="18">
        <v>0</v>
      </c>
      <c r="F36" s="18">
        <v>1</v>
      </c>
      <c r="G36" s="5">
        <v>3</v>
      </c>
      <c r="H36" s="1" t="s">
        <v>73</v>
      </c>
      <c r="I36" s="5" t="s">
        <v>72</v>
      </c>
      <c r="J36" s="10">
        <v>4305.6</v>
      </c>
      <c r="K36" s="10">
        <v>1390.2</v>
      </c>
      <c r="L36" s="10">
        <v>6667.8</v>
      </c>
      <c r="M36" s="10">
        <v>4309.6</v>
      </c>
      <c r="N36" s="10">
        <v>7264</v>
      </c>
      <c r="O36" s="10">
        <v>6150</v>
      </c>
      <c r="P36" s="35">
        <f aca="true" t="shared" si="5" ref="P36:P41">SUM(J36:O36)</f>
        <v>30087.2</v>
      </c>
      <c r="Q36" s="2">
        <v>2021</v>
      </c>
    </row>
    <row r="37" spans="1:17" s="16" customFormat="1" ht="45">
      <c r="A37" s="18" t="s">
        <v>39</v>
      </c>
      <c r="B37" s="18">
        <v>1</v>
      </c>
      <c r="C37" s="18">
        <v>1</v>
      </c>
      <c r="D37" s="18">
        <v>1</v>
      </c>
      <c r="E37" s="18">
        <v>0</v>
      </c>
      <c r="F37" s="18">
        <v>1</v>
      </c>
      <c r="G37" s="5"/>
      <c r="H37" s="1" t="s">
        <v>22</v>
      </c>
      <c r="I37" s="5" t="s">
        <v>87</v>
      </c>
      <c r="J37" s="5">
        <v>35</v>
      </c>
      <c r="K37" s="5">
        <v>34</v>
      </c>
      <c r="L37" s="5">
        <v>35</v>
      </c>
      <c r="M37" s="5">
        <v>44</v>
      </c>
      <c r="N37" s="5">
        <v>25</v>
      </c>
      <c r="O37" s="5">
        <v>25</v>
      </c>
      <c r="P37" s="45">
        <f t="shared" si="5"/>
        <v>198</v>
      </c>
      <c r="Q37" s="2">
        <v>2021</v>
      </c>
    </row>
    <row r="38" spans="1:17" s="16" customFormat="1" ht="30">
      <c r="A38" s="18" t="s">
        <v>39</v>
      </c>
      <c r="B38" s="18">
        <v>1</v>
      </c>
      <c r="C38" s="18">
        <v>1</v>
      </c>
      <c r="D38" s="18">
        <v>1</v>
      </c>
      <c r="E38" s="18">
        <v>0</v>
      </c>
      <c r="F38" s="18">
        <v>1</v>
      </c>
      <c r="G38" s="5"/>
      <c r="H38" s="1" t="s">
        <v>50</v>
      </c>
      <c r="I38" s="5" t="s">
        <v>87</v>
      </c>
      <c r="J38" s="5">
        <v>35</v>
      </c>
      <c r="K38" s="5">
        <v>9</v>
      </c>
      <c r="L38" s="5">
        <v>25</v>
      </c>
      <c r="M38" s="5">
        <v>25</v>
      </c>
      <c r="N38" s="5">
        <v>25</v>
      </c>
      <c r="O38" s="5">
        <v>25</v>
      </c>
      <c r="P38" s="45">
        <f t="shared" si="5"/>
        <v>144</v>
      </c>
      <c r="Q38" s="2">
        <v>2021</v>
      </c>
    </row>
    <row r="39" spans="1:17" s="16" customFormat="1" ht="45">
      <c r="A39" s="18" t="s">
        <v>39</v>
      </c>
      <c r="B39" s="18">
        <v>1</v>
      </c>
      <c r="C39" s="18">
        <v>1</v>
      </c>
      <c r="D39" s="18">
        <v>1</v>
      </c>
      <c r="E39" s="18">
        <v>0</v>
      </c>
      <c r="F39" s="18">
        <v>2</v>
      </c>
      <c r="G39" s="5">
        <v>3</v>
      </c>
      <c r="H39" s="1" t="s">
        <v>51</v>
      </c>
      <c r="I39" s="5" t="s">
        <v>72</v>
      </c>
      <c r="J39" s="10">
        <v>4950</v>
      </c>
      <c r="K39" s="10">
        <v>3371.1</v>
      </c>
      <c r="L39" s="10">
        <v>2486.8</v>
      </c>
      <c r="M39" s="10">
        <v>2744.3</v>
      </c>
      <c r="N39" s="10">
        <v>6176.4</v>
      </c>
      <c r="O39" s="10">
        <v>6976.4</v>
      </c>
      <c r="P39" s="35">
        <f t="shared" si="5"/>
        <v>26705</v>
      </c>
      <c r="Q39" s="2">
        <v>2021</v>
      </c>
    </row>
    <row r="40" spans="1:17" s="16" customFormat="1" ht="30">
      <c r="A40" s="18" t="s">
        <v>39</v>
      </c>
      <c r="B40" s="18">
        <v>1</v>
      </c>
      <c r="C40" s="18">
        <v>1</v>
      </c>
      <c r="D40" s="18">
        <v>1</v>
      </c>
      <c r="E40" s="18">
        <v>0</v>
      </c>
      <c r="F40" s="18">
        <v>2</v>
      </c>
      <c r="G40" s="5"/>
      <c r="H40" s="1" t="s">
        <v>52</v>
      </c>
      <c r="I40" s="5" t="s">
        <v>87</v>
      </c>
      <c r="J40" s="5">
        <v>15</v>
      </c>
      <c r="K40" s="5">
        <v>9</v>
      </c>
      <c r="L40" s="5">
        <v>14</v>
      </c>
      <c r="M40" s="5">
        <v>11</v>
      </c>
      <c r="N40" s="5">
        <v>1</v>
      </c>
      <c r="O40" s="5">
        <v>1</v>
      </c>
      <c r="P40" s="45">
        <f t="shared" si="5"/>
        <v>51</v>
      </c>
      <c r="Q40" s="2">
        <v>2021</v>
      </c>
    </row>
    <row r="41" spans="1:17" s="16" customFormat="1" ht="60">
      <c r="A41" s="18" t="s">
        <v>39</v>
      </c>
      <c r="B41" s="18">
        <v>1</v>
      </c>
      <c r="C41" s="18">
        <v>1</v>
      </c>
      <c r="D41" s="18">
        <v>1</v>
      </c>
      <c r="E41" s="18">
        <v>0</v>
      </c>
      <c r="F41" s="18">
        <v>3</v>
      </c>
      <c r="G41" s="5">
        <v>3</v>
      </c>
      <c r="H41" s="1" t="s">
        <v>53</v>
      </c>
      <c r="I41" s="5" t="s">
        <v>72</v>
      </c>
      <c r="J41" s="10">
        <v>3094</v>
      </c>
      <c r="K41" s="10">
        <v>15015</v>
      </c>
      <c r="L41" s="10">
        <v>0</v>
      </c>
      <c r="M41" s="10">
        <v>0</v>
      </c>
      <c r="N41" s="10">
        <v>0</v>
      </c>
      <c r="O41" s="10">
        <v>0</v>
      </c>
      <c r="P41" s="52">
        <f t="shared" si="5"/>
        <v>18109</v>
      </c>
      <c r="Q41" s="2">
        <v>2021</v>
      </c>
    </row>
    <row r="42" spans="1:17" s="16" customFormat="1" ht="36.75" customHeight="1">
      <c r="A42" s="18" t="s">
        <v>39</v>
      </c>
      <c r="B42" s="18">
        <v>1</v>
      </c>
      <c r="C42" s="18">
        <v>1</v>
      </c>
      <c r="D42" s="18">
        <v>1</v>
      </c>
      <c r="E42" s="18">
        <v>0</v>
      </c>
      <c r="F42" s="18">
        <v>3</v>
      </c>
      <c r="G42" s="5"/>
      <c r="H42" s="1" t="s">
        <v>23</v>
      </c>
      <c r="I42" s="5" t="s">
        <v>87</v>
      </c>
      <c r="J42" s="5">
        <v>1</v>
      </c>
      <c r="K42" s="5">
        <v>6</v>
      </c>
      <c r="L42" s="5">
        <v>0</v>
      </c>
      <c r="M42" s="5">
        <v>0</v>
      </c>
      <c r="N42" s="5">
        <v>0</v>
      </c>
      <c r="O42" s="5">
        <v>0</v>
      </c>
      <c r="P42" s="5">
        <v>137</v>
      </c>
      <c r="Q42" s="2">
        <v>2021</v>
      </c>
    </row>
    <row r="43" spans="1:17" s="11" customFormat="1" ht="49.5" customHeight="1">
      <c r="A43" s="18" t="s">
        <v>39</v>
      </c>
      <c r="B43" s="18">
        <v>1</v>
      </c>
      <c r="C43" s="18">
        <v>1</v>
      </c>
      <c r="D43" s="18">
        <v>1</v>
      </c>
      <c r="E43" s="18">
        <v>0</v>
      </c>
      <c r="F43" s="18">
        <v>4</v>
      </c>
      <c r="G43" s="4"/>
      <c r="H43" s="1" t="s">
        <v>54</v>
      </c>
      <c r="I43" s="5" t="s">
        <v>12</v>
      </c>
      <c r="J43" s="5" t="s">
        <v>13</v>
      </c>
      <c r="K43" s="5" t="s">
        <v>13</v>
      </c>
      <c r="L43" s="5" t="s">
        <v>13</v>
      </c>
      <c r="M43" s="5" t="s">
        <v>13</v>
      </c>
      <c r="N43" s="5" t="s">
        <v>13</v>
      </c>
      <c r="O43" s="5" t="s">
        <v>13</v>
      </c>
      <c r="P43" s="5" t="s">
        <v>13</v>
      </c>
      <c r="Q43" s="2">
        <v>2021</v>
      </c>
    </row>
    <row r="44" spans="1:17" s="11" customFormat="1" ht="45">
      <c r="A44" s="18" t="s">
        <v>39</v>
      </c>
      <c r="B44" s="18">
        <v>1</v>
      </c>
      <c r="C44" s="18">
        <v>1</v>
      </c>
      <c r="D44" s="18">
        <v>1</v>
      </c>
      <c r="E44" s="18">
        <v>0</v>
      </c>
      <c r="F44" s="18">
        <v>4</v>
      </c>
      <c r="G44" s="4"/>
      <c r="H44" s="1" t="s">
        <v>24</v>
      </c>
      <c r="I44" s="5" t="s">
        <v>87</v>
      </c>
      <c r="J44" s="63">
        <v>33</v>
      </c>
      <c r="K44" s="63">
        <v>16</v>
      </c>
      <c r="L44" s="63">
        <v>41</v>
      </c>
      <c r="M44" s="63">
        <v>61</v>
      </c>
      <c r="N44" s="63">
        <v>10</v>
      </c>
      <c r="O44" s="63">
        <v>10</v>
      </c>
      <c r="P44" s="36">
        <f>SUM(J44:O44)</f>
        <v>171</v>
      </c>
      <c r="Q44" s="2">
        <v>2021</v>
      </c>
    </row>
    <row r="45" spans="1:17" s="11" customFormat="1" ht="45">
      <c r="A45" s="18" t="s">
        <v>39</v>
      </c>
      <c r="B45" s="18">
        <v>1</v>
      </c>
      <c r="C45" s="18">
        <v>1</v>
      </c>
      <c r="D45" s="18">
        <v>1</v>
      </c>
      <c r="E45" s="18">
        <v>0</v>
      </c>
      <c r="F45" s="18">
        <v>4</v>
      </c>
      <c r="G45" s="4"/>
      <c r="H45" s="1" t="s">
        <v>25</v>
      </c>
      <c r="I45" s="5" t="s">
        <v>87</v>
      </c>
      <c r="J45" s="63">
        <v>35</v>
      </c>
      <c r="K45" s="63">
        <v>91</v>
      </c>
      <c r="L45" s="63">
        <v>53</v>
      </c>
      <c r="M45" s="63">
        <v>30</v>
      </c>
      <c r="N45" s="63">
        <v>5</v>
      </c>
      <c r="O45" s="63">
        <v>5</v>
      </c>
      <c r="P45" s="36">
        <f>SUM(J45:O45)</f>
        <v>219</v>
      </c>
      <c r="Q45" s="2">
        <v>2021</v>
      </c>
    </row>
    <row r="46" spans="1:17" s="11" customFormat="1" ht="90">
      <c r="A46" s="18" t="s">
        <v>39</v>
      </c>
      <c r="B46" s="18">
        <v>1</v>
      </c>
      <c r="C46" s="18">
        <v>1</v>
      </c>
      <c r="D46" s="18">
        <v>1</v>
      </c>
      <c r="E46" s="18">
        <v>0</v>
      </c>
      <c r="F46" s="18">
        <v>5</v>
      </c>
      <c r="G46" s="4"/>
      <c r="H46" s="1" t="s">
        <v>55</v>
      </c>
      <c r="I46" s="5" t="s">
        <v>12</v>
      </c>
      <c r="J46" s="5" t="s">
        <v>13</v>
      </c>
      <c r="K46" s="5" t="s">
        <v>13</v>
      </c>
      <c r="L46" s="5" t="s">
        <v>13</v>
      </c>
      <c r="M46" s="5" t="s">
        <v>13</v>
      </c>
      <c r="N46" s="5" t="s">
        <v>13</v>
      </c>
      <c r="O46" s="5" t="s">
        <v>13</v>
      </c>
      <c r="P46" s="5" t="s">
        <v>13</v>
      </c>
      <c r="Q46" s="2">
        <v>2021</v>
      </c>
    </row>
    <row r="47" spans="1:17" s="11" customFormat="1" ht="30">
      <c r="A47" s="18" t="s">
        <v>39</v>
      </c>
      <c r="B47" s="18">
        <v>1</v>
      </c>
      <c r="C47" s="18">
        <v>1</v>
      </c>
      <c r="D47" s="18">
        <v>1</v>
      </c>
      <c r="E47" s="18">
        <v>0</v>
      </c>
      <c r="F47" s="18">
        <v>5</v>
      </c>
      <c r="G47" s="4"/>
      <c r="H47" s="1" t="s">
        <v>20</v>
      </c>
      <c r="I47" s="5" t="s">
        <v>87</v>
      </c>
      <c r="J47" s="5">
        <v>35</v>
      </c>
      <c r="K47" s="5">
        <v>11</v>
      </c>
      <c r="L47" s="5">
        <v>15</v>
      </c>
      <c r="M47" s="5">
        <v>13</v>
      </c>
      <c r="N47" s="5">
        <v>15</v>
      </c>
      <c r="O47" s="5">
        <v>15</v>
      </c>
      <c r="P47" s="5">
        <f aca="true" t="shared" si="6" ref="P47:P56">SUM(J47:O47)</f>
        <v>104</v>
      </c>
      <c r="Q47" s="2">
        <v>2021</v>
      </c>
    </row>
    <row r="48" spans="1:17" s="11" customFormat="1" ht="60">
      <c r="A48" s="18" t="s">
        <v>39</v>
      </c>
      <c r="B48" s="18">
        <v>1</v>
      </c>
      <c r="C48" s="18">
        <v>1</v>
      </c>
      <c r="D48" s="18">
        <v>1</v>
      </c>
      <c r="E48" s="18">
        <v>0</v>
      </c>
      <c r="F48" s="18">
        <v>6</v>
      </c>
      <c r="G48" s="4">
        <v>3</v>
      </c>
      <c r="H48" s="1" t="s">
        <v>78</v>
      </c>
      <c r="I48" s="5" t="s">
        <v>72</v>
      </c>
      <c r="J48" s="5">
        <v>0</v>
      </c>
      <c r="K48" s="5">
        <v>0</v>
      </c>
      <c r="L48" s="33">
        <v>345.2</v>
      </c>
      <c r="M48" s="10">
        <v>1380.7</v>
      </c>
      <c r="N48" s="10">
        <v>1380.7</v>
      </c>
      <c r="O48" s="33">
        <v>1380.7</v>
      </c>
      <c r="P48" s="10">
        <f>SUM(L48:O48)</f>
        <v>4487.3</v>
      </c>
      <c r="Q48" s="2">
        <v>2020</v>
      </c>
    </row>
    <row r="49" spans="1:17" s="11" customFormat="1" ht="30">
      <c r="A49" s="18" t="s">
        <v>39</v>
      </c>
      <c r="B49" s="18">
        <v>1</v>
      </c>
      <c r="C49" s="18">
        <v>1</v>
      </c>
      <c r="D49" s="18">
        <v>1</v>
      </c>
      <c r="E49" s="18">
        <v>0</v>
      </c>
      <c r="F49" s="18">
        <v>6</v>
      </c>
      <c r="G49" s="4"/>
      <c r="H49" s="1" t="s">
        <v>79</v>
      </c>
      <c r="I49" s="5" t="s">
        <v>87</v>
      </c>
      <c r="J49" s="5">
        <v>0</v>
      </c>
      <c r="K49" s="5">
        <v>0</v>
      </c>
      <c r="L49" s="38">
        <v>1</v>
      </c>
      <c r="M49" s="5">
        <v>0</v>
      </c>
      <c r="N49" s="5">
        <v>1</v>
      </c>
      <c r="O49" s="5">
        <v>0</v>
      </c>
      <c r="P49" s="5">
        <v>2</v>
      </c>
      <c r="Q49" s="2">
        <v>2020</v>
      </c>
    </row>
    <row r="50" spans="1:17" s="11" customFormat="1" ht="45">
      <c r="A50" s="18" t="s">
        <v>39</v>
      </c>
      <c r="B50" s="18">
        <v>1</v>
      </c>
      <c r="C50" s="18">
        <v>1</v>
      </c>
      <c r="D50" s="18">
        <v>1</v>
      </c>
      <c r="E50" s="18">
        <v>0</v>
      </c>
      <c r="F50" s="18">
        <v>6</v>
      </c>
      <c r="G50" s="4"/>
      <c r="H50" s="1" t="s">
        <v>80</v>
      </c>
      <c r="I50" s="5" t="s">
        <v>87</v>
      </c>
      <c r="J50" s="5">
        <v>0</v>
      </c>
      <c r="K50" s="5">
        <v>0</v>
      </c>
      <c r="L50" s="5">
        <v>8474</v>
      </c>
      <c r="M50" s="5">
        <v>7550</v>
      </c>
      <c r="N50" s="5">
        <v>8326</v>
      </c>
      <c r="O50" s="5">
        <v>0</v>
      </c>
      <c r="P50" s="5">
        <v>0</v>
      </c>
      <c r="Q50" s="2">
        <v>2020</v>
      </c>
    </row>
    <row r="51" spans="1:17" s="14" customFormat="1" ht="37.5" customHeight="1">
      <c r="A51" s="18" t="s">
        <v>39</v>
      </c>
      <c r="B51" s="18">
        <v>1</v>
      </c>
      <c r="C51" s="18">
        <v>1</v>
      </c>
      <c r="D51" s="18">
        <v>2</v>
      </c>
      <c r="E51" s="18">
        <v>0</v>
      </c>
      <c r="F51" s="18">
        <v>0</v>
      </c>
      <c r="G51" s="2">
        <v>3</v>
      </c>
      <c r="H51" s="12" t="s">
        <v>56</v>
      </c>
      <c r="I51" s="2" t="s">
        <v>72</v>
      </c>
      <c r="J51" s="9">
        <f aca="true" t="shared" si="7" ref="J51:O51">J54+J56</f>
        <v>15658.4</v>
      </c>
      <c r="K51" s="9">
        <f t="shared" si="7"/>
        <v>38081.399999999994</v>
      </c>
      <c r="L51" s="9">
        <f t="shared" si="7"/>
        <v>13497.5</v>
      </c>
      <c r="M51" s="9">
        <v>0</v>
      </c>
      <c r="N51" s="9">
        <v>0</v>
      </c>
      <c r="O51" s="9">
        <f t="shared" si="7"/>
        <v>0</v>
      </c>
      <c r="P51" s="9">
        <f t="shared" si="6"/>
        <v>67237.29999999999</v>
      </c>
      <c r="Q51" s="2">
        <v>2021</v>
      </c>
    </row>
    <row r="52" spans="1:17" s="16" customFormat="1" ht="45">
      <c r="A52" s="18" t="s">
        <v>39</v>
      </c>
      <c r="B52" s="18">
        <v>1</v>
      </c>
      <c r="C52" s="18">
        <v>1</v>
      </c>
      <c r="D52" s="18">
        <v>2</v>
      </c>
      <c r="E52" s="18">
        <v>0</v>
      </c>
      <c r="F52" s="18">
        <v>0</v>
      </c>
      <c r="G52" s="5"/>
      <c r="H52" s="1" t="s">
        <v>16</v>
      </c>
      <c r="I52" s="5" t="s">
        <v>87</v>
      </c>
      <c r="J52" s="5">
        <v>120</v>
      </c>
      <c r="K52" s="5">
        <v>120</v>
      </c>
      <c r="L52" s="5">
        <v>120</v>
      </c>
      <c r="M52" s="5">
        <v>120</v>
      </c>
      <c r="N52" s="5">
        <v>120</v>
      </c>
      <c r="O52" s="5">
        <v>120</v>
      </c>
      <c r="P52" s="5">
        <f t="shared" si="6"/>
        <v>720</v>
      </c>
      <c r="Q52" s="2">
        <v>2021</v>
      </c>
    </row>
    <row r="53" spans="1:17" s="16" customFormat="1" ht="78.75" customHeight="1">
      <c r="A53" s="18" t="s">
        <v>39</v>
      </c>
      <c r="B53" s="18">
        <v>1</v>
      </c>
      <c r="C53" s="18">
        <v>1</v>
      </c>
      <c r="D53" s="18">
        <v>2</v>
      </c>
      <c r="E53" s="18">
        <v>0</v>
      </c>
      <c r="F53" s="18">
        <v>0</v>
      </c>
      <c r="G53" s="5"/>
      <c r="H53" s="1" t="s">
        <v>18</v>
      </c>
      <c r="I53" s="5" t="s">
        <v>87</v>
      </c>
      <c r="J53" s="5">
        <v>12</v>
      </c>
      <c r="K53" s="5">
        <v>12</v>
      </c>
      <c r="L53" s="5">
        <v>12</v>
      </c>
      <c r="M53" s="5">
        <v>12</v>
      </c>
      <c r="N53" s="5">
        <v>12</v>
      </c>
      <c r="O53" s="5">
        <v>12</v>
      </c>
      <c r="P53" s="5">
        <f t="shared" si="6"/>
        <v>72</v>
      </c>
      <c r="Q53" s="2">
        <v>2021</v>
      </c>
    </row>
    <row r="54" spans="1:17" s="16" customFormat="1" ht="60">
      <c r="A54" s="18" t="s">
        <v>39</v>
      </c>
      <c r="B54" s="18">
        <v>1</v>
      </c>
      <c r="C54" s="18">
        <v>1</v>
      </c>
      <c r="D54" s="18">
        <v>2</v>
      </c>
      <c r="E54" s="18">
        <v>0</v>
      </c>
      <c r="F54" s="18">
        <v>1</v>
      </c>
      <c r="G54" s="5">
        <v>3</v>
      </c>
      <c r="H54" s="37" t="s">
        <v>77</v>
      </c>
      <c r="I54" s="5" t="s">
        <v>72</v>
      </c>
      <c r="J54" s="10">
        <v>11850</v>
      </c>
      <c r="K54" s="10">
        <f>11500+4088.3</f>
        <v>15588.3</v>
      </c>
      <c r="L54" s="10">
        <v>13497.5</v>
      </c>
      <c r="M54" s="5">
        <v>0</v>
      </c>
      <c r="N54" s="5">
        <v>0</v>
      </c>
      <c r="O54" s="10">
        <v>0</v>
      </c>
      <c r="P54" s="10">
        <f t="shared" si="6"/>
        <v>40935.8</v>
      </c>
      <c r="Q54" s="2">
        <v>2021</v>
      </c>
    </row>
    <row r="55" spans="1:17" s="16" customFormat="1" ht="45">
      <c r="A55" s="18" t="s">
        <v>39</v>
      </c>
      <c r="B55" s="18">
        <v>1</v>
      </c>
      <c r="C55" s="18">
        <v>1</v>
      </c>
      <c r="D55" s="18">
        <v>2</v>
      </c>
      <c r="E55" s="18">
        <v>0</v>
      </c>
      <c r="F55" s="18">
        <v>1</v>
      </c>
      <c r="G55" s="5"/>
      <c r="H55" s="1" t="s">
        <v>7</v>
      </c>
      <c r="I55" s="5" t="s">
        <v>87</v>
      </c>
      <c r="J55" s="5">
        <v>3</v>
      </c>
      <c r="K55" s="5">
        <v>4</v>
      </c>
      <c r="L55" s="5">
        <v>3</v>
      </c>
      <c r="M55" s="5">
        <v>0</v>
      </c>
      <c r="N55" s="5">
        <v>0</v>
      </c>
      <c r="O55" s="5">
        <v>0</v>
      </c>
      <c r="P55" s="5">
        <f t="shared" si="6"/>
        <v>10</v>
      </c>
      <c r="Q55" s="2">
        <v>2021</v>
      </c>
    </row>
    <row r="56" spans="1:17" s="16" customFormat="1" ht="81.75" customHeight="1">
      <c r="A56" s="18" t="s">
        <v>39</v>
      </c>
      <c r="B56" s="18">
        <v>1</v>
      </c>
      <c r="C56" s="18">
        <v>1</v>
      </c>
      <c r="D56" s="18">
        <v>2</v>
      </c>
      <c r="E56" s="18">
        <v>0</v>
      </c>
      <c r="F56" s="18">
        <v>2</v>
      </c>
      <c r="G56" s="5">
        <v>3</v>
      </c>
      <c r="H56" s="1" t="s">
        <v>57</v>
      </c>
      <c r="I56" s="5" t="s">
        <v>72</v>
      </c>
      <c r="J56" s="10">
        <v>3808.4</v>
      </c>
      <c r="K56" s="10">
        <v>22493.1</v>
      </c>
      <c r="L56" s="5">
        <v>0</v>
      </c>
      <c r="M56" s="5">
        <v>0</v>
      </c>
      <c r="N56" s="5">
        <v>0</v>
      </c>
      <c r="O56" s="10">
        <v>0</v>
      </c>
      <c r="P56" s="10">
        <f t="shared" si="6"/>
        <v>26301.5</v>
      </c>
      <c r="Q56" s="2">
        <v>2021</v>
      </c>
    </row>
    <row r="57" spans="1:17" s="16" customFormat="1" ht="60">
      <c r="A57" s="18" t="s">
        <v>39</v>
      </c>
      <c r="B57" s="18">
        <v>1</v>
      </c>
      <c r="C57" s="18">
        <v>1</v>
      </c>
      <c r="D57" s="18">
        <v>2</v>
      </c>
      <c r="E57" s="18">
        <v>0</v>
      </c>
      <c r="F57" s="18">
        <v>2</v>
      </c>
      <c r="G57" s="5"/>
      <c r="H57" s="1" t="s">
        <v>8</v>
      </c>
      <c r="I57" s="5" t="s">
        <v>87</v>
      </c>
      <c r="J57" s="5">
        <v>1</v>
      </c>
      <c r="K57" s="5">
        <v>3</v>
      </c>
      <c r="L57" s="5">
        <v>0</v>
      </c>
      <c r="M57" s="5">
        <v>0</v>
      </c>
      <c r="N57" s="5">
        <v>0</v>
      </c>
      <c r="O57" s="5">
        <v>0</v>
      </c>
      <c r="P57" s="5">
        <v>6</v>
      </c>
      <c r="Q57" s="2">
        <v>2021</v>
      </c>
    </row>
    <row r="58" spans="1:19" s="14" customFormat="1" ht="28.5">
      <c r="A58" s="18" t="s">
        <v>39</v>
      </c>
      <c r="B58" s="18">
        <v>1</v>
      </c>
      <c r="C58" s="18">
        <v>1</v>
      </c>
      <c r="D58" s="18">
        <v>3</v>
      </c>
      <c r="E58" s="18">
        <v>0</v>
      </c>
      <c r="F58" s="18">
        <v>0</v>
      </c>
      <c r="G58" s="2">
        <v>3</v>
      </c>
      <c r="H58" s="12" t="s">
        <v>34</v>
      </c>
      <c r="I58" s="2" t="s">
        <v>72</v>
      </c>
      <c r="J58" s="9">
        <f>J61+J71</f>
        <v>4960</v>
      </c>
      <c r="K58" s="9">
        <f>K61</f>
        <v>2250</v>
      </c>
      <c r="L58" s="9">
        <f>L61+L71</f>
        <v>17012.8</v>
      </c>
      <c r="M58" s="9">
        <f>M61+M71</f>
        <v>5360.3</v>
      </c>
      <c r="N58" s="9">
        <f>N61+N71</f>
        <v>20844.6</v>
      </c>
      <c r="O58" s="9">
        <f>O61+O71</f>
        <v>22060.3</v>
      </c>
      <c r="P58" s="9">
        <f>SUM(J58:O58)</f>
        <v>72488</v>
      </c>
      <c r="Q58" s="2">
        <v>2021</v>
      </c>
      <c r="S58" s="9">
        <f>S61+S71</f>
        <v>0</v>
      </c>
    </row>
    <row r="59" spans="1:17" s="16" customFormat="1" ht="30">
      <c r="A59" s="18" t="s">
        <v>39</v>
      </c>
      <c r="B59" s="18">
        <v>1</v>
      </c>
      <c r="C59" s="18">
        <v>1</v>
      </c>
      <c r="D59" s="18">
        <v>3</v>
      </c>
      <c r="E59" s="18">
        <v>0</v>
      </c>
      <c r="F59" s="18">
        <v>0</v>
      </c>
      <c r="G59" s="5"/>
      <c r="H59" s="1" t="s">
        <v>58</v>
      </c>
      <c r="I59" s="5" t="s">
        <v>87</v>
      </c>
      <c r="J59" s="5">
        <v>1052</v>
      </c>
      <c r="K59" s="5">
        <v>1100</v>
      </c>
      <c r="L59" s="5">
        <v>1486</v>
      </c>
      <c r="M59" s="5">
        <v>1500</v>
      </c>
      <c r="N59" s="5">
        <v>1515</v>
      </c>
      <c r="O59" s="5">
        <v>1600</v>
      </c>
      <c r="P59" s="38">
        <f>(J59+K59+L59+M59+N59+O59)/6</f>
        <v>1375.5</v>
      </c>
      <c r="Q59" s="2">
        <v>2021</v>
      </c>
    </row>
    <row r="60" spans="1:17" s="16" customFormat="1" ht="45">
      <c r="A60" s="18" t="s">
        <v>39</v>
      </c>
      <c r="B60" s="18">
        <v>1</v>
      </c>
      <c r="C60" s="18">
        <v>1</v>
      </c>
      <c r="D60" s="18">
        <v>3</v>
      </c>
      <c r="E60" s="18">
        <v>0</v>
      </c>
      <c r="F60" s="18">
        <v>0</v>
      </c>
      <c r="G60" s="5"/>
      <c r="H60" s="1" t="s">
        <v>26</v>
      </c>
      <c r="I60" s="5" t="s">
        <v>87</v>
      </c>
      <c r="J60" s="5">
        <v>19</v>
      </c>
      <c r="K60" s="5">
        <v>25</v>
      </c>
      <c r="L60" s="5">
        <v>20</v>
      </c>
      <c r="M60" s="5">
        <v>60</v>
      </c>
      <c r="N60" s="5">
        <v>25</v>
      </c>
      <c r="O60" s="5">
        <v>40</v>
      </c>
      <c r="P60" s="38">
        <f>SUM(J60:O60)</f>
        <v>189</v>
      </c>
      <c r="Q60" s="2">
        <v>2021</v>
      </c>
    </row>
    <row r="61" spans="1:17" s="16" customFormat="1" ht="45">
      <c r="A61" s="18" t="s">
        <v>39</v>
      </c>
      <c r="B61" s="18">
        <v>1</v>
      </c>
      <c r="C61" s="18">
        <v>1</v>
      </c>
      <c r="D61" s="18">
        <v>3</v>
      </c>
      <c r="E61" s="18">
        <v>0</v>
      </c>
      <c r="F61" s="18">
        <v>1</v>
      </c>
      <c r="G61" s="5">
        <v>3</v>
      </c>
      <c r="H61" s="1" t="s">
        <v>59</v>
      </c>
      <c r="I61" s="5" t="s">
        <v>72</v>
      </c>
      <c r="J61" s="10">
        <v>1650</v>
      </c>
      <c r="K61" s="10">
        <v>2250</v>
      </c>
      <c r="L61" s="10">
        <v>796.4</v>
      </c>
      <c r="M61" s="10">
        <f>50+2778.3</f>
        <v>2828.3</v>
      </c>
      <c r="N61" s="10">
        <f>50+2778.3</f>
        <v>2828.3</v>
      </c>
      <c r="O61" s="10">
        <f>50+3500-700</f>
        <v>2850</v>
      </c>
      <c r="P61" s="33">
        <f>SUM(J61:O61)</f>
        <v>13203</v>
      </c>
      <c r="Q61" s="2">
        <v>2021</v>
      </c>
    </row>
    <row r="62" spans="1:17" s="16" customFormat="1" ht="30">
      <c r="A62" s="18" t="s">
        <v>39</v>
      </c>
      <c r="B62" s="18">
        <v>1</v>
      </c>
      <c r="C62" s="18">
        <v>1</v>
      </c>
      <c r="D62" s="18">
        <v>3</v>
      </c>
      <c r="E62" s="18">
        <v>0</v>
      </c>
      <c r="F62" s="18">
        <v>1</v>
      </c>
      <c r="G62" s="5"/>
      <c r="H62" s="1" t="s">
        <v>27</v>
      </c>
      <c r="I62" s="5" t="s">
        <v>87</v>
      </c>
      <c r="J62" s="5">
        <v>64</v>
      </c>
      <c r="K62" s="5">
        <v>29</v>
      </c>
      <c r="L62" s="5">
        <v>44</v>
      </c>
      <c r="M62" s="5">
        <v>70</v>
      </c>
      <c r="N62" s="5">
        <v>55</v>
      </c>
      <c r="O62" s="5">
        <v>50</v>
      </c>
      <c r="P62" s="38">
        <f>SUM(J62:O62)</f>
        <v>312</v>
      </c>
      <c r="Q62" s="2">
        <v>2021</v>
      </c>
    </row>
    <row r="63" spans="1:17" s="16" customFormat="1" ht="30">
      <c r="A63" s="18" t="s">
        <v>39</v>
      </c>
      <c r="B63" s="18">
        <v>1</v>
      </c>
      <c r="C63" s="18">
        <v>1</v>
      </c>
      <c r="D63" s="18">
        <v>3</v>
      </c>
      <c r="E63" s="18">
        <v>0</v>
      </c>
      <c r="F63" s="18">
        <v>1</v>
      </c>
      <c r="G63" s="5"/>
      <c r="H63" s="1" t="s">
        <v>6</v>
      </c>
      <c r="I63" s="5" t="s">
        <v>87</v>
      </c>
      <c r="J63" s="5">
        <v>28</v>
      </c>
      <c r="K63" s="5">
        <v>112</v>
      </c>
      <c r="L63" s="5">
        <v>120</v>
      </c>
      <c r="M63" s="5">
        <v>113</v>
      </c>
      <c r="N63" s="5">
        <v>50</v>
      </c>
      <c r="O63" s="5">
        <v>58</v>
      </c>
      <c r="P63" s="38">
        <f>SUM(J63:O63)</f>
        <v>481</v>
      </c>
      <c r="Q63" s="2">
        <v>2021</v>
      </c>
    </row>
    <row r="64" spans="1:17" s="16" customFormat="1" ht="45">
      <c r="A64" s="18" t="s">
        <v>39</v>
      </c>
      <c r="B64" s="18">
        <v>1</v>
      </c>
      <c r="C64" s="18">
        <v>1</v>
      </c>
      <c r="D64" s="18">
        <v>3</v>
      </c>
      <c r="E64" s="18">
        <v>0</v>
      </c>
      <c r="F64" s="18">
        <v>2</v>
      </c>
      <c r="G64" s="5"/>
      <c r="H64" s="1" t="s">
        <v>60</v>
      </c>
      <c r="I64" s="5" t="s">
        <v>12</v>
      </c>
      <c r="J64" s="5" t="s">
        <v>13</v>
      </c>
      <c r="K64" s="5" t="s">
        <v>13</v>
      </c>
      <c r="L64" s="5" t="s">
        <v>13</v>
      </c>
      <c r="M64" s="5" t="s">
        <v>13</v>
      </c>
      <c r="N64" s="5" t="s">
        <v>13</v>
      </c>
      <c r="O64" s="5" t="s">
        <v>13</v>
      </c>
      <c r="P64" s="5" t="s">
        <v>13</v>
      </c>
      <c r="Q64" s="2">
        <v>2021</v>
      </c>
    </row>
    <row r="65" spans="1:17" s="16" customFormat="1" ht="30">
      <c r="A65" s="18" t="s">
        <v>39</v>
      </c>
      <c r="B65" s="18">
        <v>1</v>
      </c>
      <c r="C65" s="18">
        <v>1</v>
      </c>
      <c r="D65" s="18">
        <v>3</v>
      </c>
      <c r="E65" s="18">
        <v>0</v>
      </c>
      <c r="F65" s="18">
        <v>2</v>
      </c>
      <c r="G65" s="5"/>
      <c r="H65" s="1" t="s">
        <v>61</v>
      </c>
      <c r="I65" s="5" t="s">
        <v>87</v>
      </c>
      <c r="J65" s="5">
        <v>14</v>
      </c>
      <c r="K65" s="5">
        <v>11</v>
      </c>
      <c r="L65" s="5">
        <v>20</v>
      </c>
      <c r="M65" s="5">
        <v>19</v>
      </c>
      <c r="N65" s="5">
        <v>20</v>
      </c>
      <c r="O65" s="5">
        <v>20</v>
      </c>
      <c r="P65" s="5">
        <f>SUM(J65:O65)</f>
        <v>104</v>
      </c>
      <c r="Q65" s="2">
        <v>2021</v>
      </c>
    </row>
    <row r="66" spans="1:17" s="16" customFormat="1" ht="60">
      <c r="A66" s="18" t="s">
        <v>39</v>
      </c>
      <c r="B66" s="18">
        <v>1</v>
      </c>
      <c r="C66" s="18">
        <v>1</v>
      </c>
      <c r="D66" s="18">
        <v>3</v>
      </c>
      <c r="E66" s="18">
        <v>0</v>
      </c>
      <c r="F66" s="18">
        <v>3</v>
      </c>
      <c r="G66" s="5"/>
      <c r="H66" s="1" t="s">
        <v>74</v>
      </c>
      <c r="I66" s="5" t="s">
        <v>12</v>
      </c>
      <c r="J66" s="5" t="s">
        <v>13</v>
      </c>
      <c r="K66" s="5" t="s">
        <v>13</v>
      </c>
      <c r="L66" s="5" t="s">
        <v>13</v>
      </c>
      <c r="M66" s="5" t="s">
        <v>13</v>
      </c>
      <c r="N66" s="5" t="s">
        <v>95</v>
      </c>
      <c r="O66" s="5" t="s">
        <v>95</v>
      </c>
      <c r="P66" s="5" t="s">
        <v>13</v>
      </c>
      <c r="Q66" s="2">
        <v>2021</v>
      </c>
    </row>
    <row r="67" spans="1:17" s="16" customFormat="1" ht="30">
      <c r="A67" s="18" t="s">
        <v>39</v>
      </c>
      <c r="B67" s="18">
        <v>1</v>
      </c>
      <c r="C67" s="18">
        <v>1</v>
      </c>
      <c r="D67" s="18">
        <v>3</v>
      </c>
      <c r="E67" s="18">
        <v>0</v>
      </c>
      <c r="F67" s="18">
        <v>3</v>
      </c>
      <c r="G67" s="5"/>
      <c r="H67" s="1" t="s">
        <v>62</v>
      </c>
      <c r="I67" s="5" t="s">
        <v>87</v>
      </c>
      <c r="J67" s="5">
        <v>649</v>
      </c>
      <c r="K67" s="5">
        <v>1988</v>
      </c>
      <c r="L67" s="5">
        <v>1900</v>
      </c>
      <c r="M67" s="5">
        <v>1800</v>
      </c>
      <c r="N67" s="5">
        <v>1600</v>
      </c>
      <c r="O67" s="5">
        <v>300</v>
      </c>
      <c r="P67" s="5">
        <f>SUM(J67:O67)</f>
        <v>8237</v>
      </c>
      <c r="Q67" s="2">
        <v>2021</v>
      </c>
    </row>
    <row r="68" spans="1:17" s="11" customFormat="1" ht="45">
      <c r="A68" s="18" t="s">
        <v>39</v>
      </c>
      <c r="B68" s="18">
        <v>1</v>
      </c>
      <c r="C68" s="18">
        <v>1</v>
      </c>
      <c r="D68" s="18">
        <v>3</v>
      </c>
      <c r="E68" s="18">
        <v>0</v>
      </c>
      <c r="F68" s="18">
        <v>3</v>
      </c>
      <c r="G68" s="4"/>
      <c r="H68" s="1" t="s">
        <v>63</v>
      </c>
      <c r="I68" s="5" t="s">
        <v>87</v>
      </c>
      <c r="J68" s="8">
        <v>150</v>
      </c>
      <c r="K68" s="8">
        <v>0</v>
      </c>
      <c r="L68" s="8">
        <v>0</v>
      </c>
      <c r="M68" s="8">
        <v>0</v>
      </c>
      <c r="N68" s="8">
        <v>100</v>
      </c>
      <c r="O68" s="8">
        <v>100</v>
      </c>
      <c r="P68" s="8">
        <f>SUM(J68:O68)</f>
        <v>350</v>
      </c>
      <c r="Q68" s="2">
        <v>2021</v>
      </c>
    </row>
    <row r="69" spans="1:17" s="11" customFormat="1" ht="65.25" customHeight="1">
      <c r="A69" s="18" t="s">
        <v>39</v>
      </c>
      <c r="B69" s="18">
        <v>1</v>
      </c>
      <c r="C69" s="18">
        <v>1</v>
      </c>
      <c r="D69" s="18">
        <v>3</v>
      </c>
      <c r="E69" s="18">
        <v>0</v>
      </c>
      <c r="F69" s="18">
        <v>4</v>
      </c>
      <c r="G69" s="4"/>
      <c r="H69" s="1" t="s">
        <v>64</v>
      </c>
      <c r="I69" s="5" t="s">
        <v>12</v>
      </c>
      <c r="J69" s="5" t="s">
        <v>13</v>
      </c>
      <c r="K69" s="5" t="s">
        <v>13</v>
      </c>
      <c r="L69" s="5" t="s">
        <v>13</v>
      </c>
      <c r="M69" s="5" t="s">
        <v>13</v>
      </c>
      <c r="N69" s="5" t="s">
        <v>13</v>
      </c>
      <c r="O69" s="5" t="s">
        <v>13</v>
      </c>
      <c r="P69" s="5" t="s">
        <v>13</v>
      </c>
      <c r="Q69" s="2">
        <v>2021</v>
      </c>
    </row>
    <row r="70" spans="1:17" s="11" customFormat="1" ht="51" customHeight="1">
      <c r="A70" s="18" t="s">
        <v>39</v>
      </c>
      <c r="B70" s="18">
        <v>1</v>
      </c>
      <c r="C70" s="18">
        <v>1</v>
      </c>
      <c r="D70" s="18">
        <v>3</v>
      </c>
      <c r="E70" s="18">
        <v>0</v>
      </c>
      <c r="F70" s="18">
        <v>4</v>
      </c>
      <c r="G70" s="4"/>
      <c r="H70" s="1" t="s">
        <v>65</v>
      </c>
      <c r="I70" s="39" t="s">
        <v>76</v>
      </c>
      <c r="J70" s="7">
        <v>4057846</v>
      </c>
      <c r="K70" s="7">
        <v>4178269</v>
      </c>
      <c r="L70" s="7">
        <v>4298692</v>
      </c>
      <c r="M70" s="7">
        <v>4419115</v>
      </c>
      <c r="N70" s="7">
        <v>4539538</v>
      </c>
      <c r="O70" s="7">
        <v>4659961</v>
      </c>
      <c r="P70" s="7">
        <v>4659961</v>
      </c>
      <c r="Q70" s="2">
        <v>2021</v>
      </c>
    </row>
    <row r="71" spans="1:17" s="11" customFormat="1" ht="45">
      <c r="A71" s="18" t="s">
        <v>39</v>
      </c>
      <c r="B71" s="18">
        <v>1</v>
      </c>
      <c r="C71" s="18">
        <v>1</v>
      </c>
      <c r="D71" s="18">
        <v>3</v>
      </c>
      <c r="E71" s="18">
        <v>0</v>
      </c>
      <c r="F71" s="18">
        <v>5</v>
      </c>
      <c r="G71" s="4">
        <v>3</v>
      </c>
      <c r="H71" s="1" t="s">
        <v>66</v>
      </c>
      <c r="I71" s="5" t="s">
        <v>72</v>
      </c>
      <c r="J71" s="7">
        <v>3310</v>
      </c>
      <c r="K71" s="7">
        <v>0</v>
      </c>
      <c r="L71" s="7">
        <v>16216.4</v>
      </c>
      <c r="M71" s="7">
        <v>2532</v>
      </c>
      <c r="N71" s="7">
        <v>18016.3</v>
      </c>
      <c r="O71" s="7">
        <v>19210.3</v>
      </c>
      <c r="P71" s="7">
        <f>J71+K71+L71+M71+N71+O71</f>
        <v>59285</v>
      </c>
      <c r="Q71" s="2">
        <v>2018</v>
      </c>
    </row>
    <row r="72" spans="1:17" s="11" customFormat="1" ht="51" customHeight="1">
      <c r="A72" s="18" t="s">
        <v>39</v>
      </c>
      <c r="B72" s="18">
        <v>1</v>
      </c>
      <c r="C72" s="18">
        <v>1</v>
      </c>
      <c r="D72" s="18">
        <v>3</v>
      </c>
      <c r="E72" s="18">
        <v>0</v>
      </c>
      <c r="F72" s="18">
        <v>5</v>
      </c>
      <c r="G72" s="4"/>
      <c r="H72" s="1" t="s">
        <v>67</v>
      </c>
      <c r="I72" s="5" t="s">
        <v>87</v>
      </c>
      <c r="J72" s="8">
        <v>1</v>
      </c>
      <c r="K72" s="8">
        <v>0</v>
      </c>
      <c r="L72" s="8">
        <v>10</v>
      </c>
      <c r="M72" s="8">
        <v>1</v>
      </c>
      <c r="N72" s="8">
        <v>10</v>
      </c>
      <c r="O72" s="8">
        <v>10</v>
      </c>
      <c r="P72" s="8">
        <f>J72+K72+L72+M72+N72+O72</f>
        <v>32</v>
      </c>
      <c r="Q72" s="2">
        <v>2018</v>
      </c>
    </row>
    <row r="73" spans="1:17" s="14" customFormat="1" ht="25.5" customHeight="1">
      <c r="A73" s="18" t="s">
        <v>39</v>
      </c>
      <c r="B73" s="18">
        <v>1</v>
      </c>
      <c r="C73" s="18">
        <v>9</v>
      </c>
      <c r="D73" s="18">
        <v>0</v>
      </c>
      <c r="E73" s="18">
        <v>0</v>
      </c>
      <c r="F73" s="18">
        <v>0</v>
      </c>
      <c r="G73" s="2"/>
      <c r="H73" s="12" t="s">
        <v>19</v>
      </c>
      <c r="I73" s="2" t="s">
        <v>72</v>
      </c>
      <c r="J73" s="13">
        <f aca="true" t="shared" si="8" ref="J73:O73">J76</f>
        <v>38969.8</v>
      </c>
      <c r="K73" s="13">
        <f t="shared" si="8"/>
        <v>40413</v>
      </c>
      <c r="L73" s="13">
        <v>36002.7</v>
      </c>
      <c r="M73" s="13">
        <f>M74</f>
        <v>35457.3</v>
      </c>
      <c r="N73" s="13">
        <f>N74</f>
        <v>35291.6</v>
      </c>
      <c r="O73" s="13">
        <f t="shared" si="8"/>
        <v>36388.2</v>
      </c>
      <c r="P73" s="9">
        <f>SUM(J73:O73)</f>
        <v>222522.59999999998</v>
      </c>
      <c r="Q73" s="2">
        <v>2021</v>
      </c>
    </row>
    <row r="74" spans="1:17" s="14" customFormat="1" ht="28.5">
      <c r="A74" s="18" t="s">
        <v>39</v>
      </c>
      <c r="B74" s="18">
        <v>1</v>
      </c>
      <c r="C74" s="18">
        <v>9</v>
      </c>
      <c r="D74" s="18">
        <v>1</v>
      </c>
      <c r="E74" s="18">
        <v>0</v>
      </c>
      <c r="F74" s="18">
        <v>0</v>
      </c>
      <c r="G74" s="2"/>
      <c r="H74" s="12" t="s">
        <v>82</v>
      </c>
      <c r="I74" s="2" t="s">
        <v>72</v>
      </c>
      <c r="J74" s="13">
        <f aca="true" t="shared" si="9" ref="J74:P74">J76</f>
        <v>38969.8</v>
      </c>
      <c r="K74" s="13">
        <f t="shared" si="9"/>
        <v>40413</v>
      </c>
      <c r="L74" s="13">
        <f>L76</f>
        <v>36002.7</v>
      </c>
      <c r="M74" s="13">
        <f t="shared" si="9"/>
        <v>35457.3</v>
      </c>
      <c r="N74" s="13">
        <f t="shared" si="9"/>
        <v>35291.6</v>
      </c>
      <c r="O74" s="13">
        <f t="shared" si="9"/>
        <v>36388.2</v>
      </c>
      <c r="P74" s="9">
        <f t="shared" si="9"/>
        <v>222522.59999999998</v>
      </c>
      <c r="Q74" s="2">
        <v>2021</v>
      </c>
    </row>
    <row r="75" spans="1:17" s="14" customFormat="1" ht="15">
      <c r="A75" s="18" t="s">
        <v>39</v>
      </c>
      <c r="B75" s="18">
        <v>1</v>
      </c>
      <c r="C75" s="18">
        <v>9</v>
      </c>
      <c r="D75" s="18">
        <v>1</v>
      </c>
      <c r="E75" s="18">
        <v>0</v>
      </c>
      <c r="F75" s="18">
        <v>0</v>
      </c>
      <c r="G75" s="31">
        <v>3</v>
      </c>
      <c r="H75" s="12" t="s">
        <v>40</v>
      </c>
      <c r="I75" s="2" t="s">
        <v>72</v>
      </c>
      <c r="J75" s="9">
        <f>J74</f>
        <v>38969.8</v>
      </c>
      <c r="K75" s="9">
        <f>K74</f>
        <v>40413</v>
      </c>
      <c r="L75" s="9">
        <f>L76</f>
        <v>36002.7</v>
      </c>
      <c r="M75" s="9">
        <f>M76</f>
        <v>35457.3</v>
      </c>
      <c r="N75" s="9">
        <f>N76</f>
        <v>35291.6</v>
      </c>
      <c r="O75" s="9">
        <f>O76</f>
        <v>36388.2</v>
      </c>
      <c r="P75" s="9">
        <f>SUM(J75:O75)</f>
        <v>222522.59999999998</v>
      </c>
      <c r="Q75" s="2">
        <v>2021</v>
      </c>
    </row>
    <row r="76" spans="1:17" s="16" customFormat="1" ht="36" customHeight="1">
      <c r="A76" s="18" t="s">
        <v>39</v>
      </c>
      <c r="B76" s="18">
        <v>1</v>
      </c>
      <c r="C76" s="18">
        <v>9</v>
      </c>
      <c r="D76" s="18">
        <v>1</v>
      </c>
      <c r="E76" s="18">
        <v>0</v>
      </c>
      <c r="F76" s="63">
        <v>1</v>
      </c>
      <c r="G76" s="5">
        <v>3</v>
      </c>
      <c r="H76" s="1" t="s">
        <v>35</v>
      </c>
      <c r="I76" s="5" t="s">
        <v>72</v>
      </c>
      <c r="J76" s="10">
        <f>38969.8</f>
        <v>38969.8</v>
      </c>
      <c r="K76" s="10">
        <f>39789.1-78.1+749-47</f>
        <v>40413</v>
      </c>
      <c r="L76" s="10">
        <f>L73</f>
        <v>36002.7</v>
      </c>
      <c r="M76" s="10">
        <f>35257.3+200</f>
        <v>35457.3</v>
      </c>
      <c r="N76" s="10">
        <v>35291.6</v>
      </c>
      <c r="O76" s="10">
        <v>36388.2</v>
      </c>
      <c r="P76" s="15">
        <f>SUM(J76:O76)</f>
        <v>222522.59999999998</v>
      </c>
      <c r="Q76" s="2">
        <v>2021</v>
      </c>
    </row>
    <row r="77" spans="1:17" s="43" customFormat="1" ht="15.75">
      <c r="A77" s="18" t="s">
        <v>39</v>
      </c>
      <c r="B77" s="18">
        <v>1</v>
      </c>
      <c r="C77" s="18">
        <v>9</v>
      </c>
      <c r="D77" s="18">
        <v>2</v>
      </c>
      <c r="E77" s="18">
        <v>0</v>
      </c>
      <c r="F77" s="18">
        <v>0</v>
      </c>
      <c r="G77" s="6"/>
      <c r="H77" s="40" t="s">
        <v>41</v>
      </c>
      <c r="I77" s="6"/>
      <c r="J77" s="41"/>
      <c r="K77" s="21"/>
      <c r="L77" s="21"/>
      <c r="M77" s="21"/>
      <c r="N77" s="21"/>
      <c r="O77" s="21"/>
      <c r="P77" s="42"/>
      <c r="Q77" s="2">
        <v>2021</v>
      </c>
    </row>
    <row r="78" spans="1:17" s="16" customFormat="1" ht="45">
      <c r="A78" s="18" t="s">
        <v>39</v>
      </c>
      <c r="B78" s="18">
        <v>1</v>
      </c>
      <c r="C78" s="18">
        <v>9</v>
      </c>
      <c r="D78" s="18">
        <v>2</v>
      </c>
      <c r="E78" s="18">
        <v>0</v>
      </c>
      <c r="F78" s="18">
        <v>1</v>
      </c>
      <c r="G78" s="4"/>
      <c r="H78" s="1" t="s">
        <v>68</v>
      </c>
      <c r="I78" s="5" t="s">
        <v>12</v>
      </c>
      <c r="J78" s="5" t="s">
        <v>13</v>
      </c>
      <c r="K78" s="5" t="s">
        <v>13</v>
      </c>
      <c r="L78" s="5" t="s">
        <v>13</v>
      </c>
      <c r="M78" s="5" t="s">
        <v>13</v>
      </c>
      <c r="N78" s="5" t="s">
        <v>13</v>
      </c>
      <c r="O78" s="5" t="s">
        <v>13</v>
      </c>
      <c r="P78" s="5" t="s">
        <v>13</v>
      </c>
      <c r="Q78" s="2">
        <v>2021</v>
      </c>
    </row>
    <row r="79" spans="1:17" s="11" customFormat="1" ht="19.5" customHeight="1">
      <c r="A79" s="18" t="s">
        <v>39</v>
      </c>
      <c r="B79" s="18">
        <v>1</v>
      </c>
      <c r="C79" s="18">
        <v>9</v>
      </c>
      <c r="D79" s="18">
        <v>2</v>
      </c>
      <c r="E79" s="18">
        <v>0</v>
      </c>
      <c r="F79" s="18">
        <v>1</v>
      </c>
      <c r="G79" s="4"/>
      <c r="H79" s="44" t="s">
        <v>28</v>
      </c>
      <c r="I79" s="5" t="s">
        <v>87</v>
      </c>
      <c r="J79" s="23">
        <v>1539</v>
      </c>
      <c r="K79" s="23">
        <v>1570</v>
      </c>
      <c r="L79" s="23">
        <v>1344</v>
      </c>
      <c r="M79" s="23">
        <v>760</v>
      </c>
      <c r="N79" s="23">
        <v>1500</v>
      </c>
      <c r="O79" s="23">
        <v>1450</v>
      </c>
      <c r="P79" s="5">
        <f>SUM(J79:O79)</f>
        <v>8163</v>
      </c>
      <c r="Q79" s="2">
        <v>2021</v>
      </c>
    </row>
    <row r="80" spans="1:17" s="11" customFormat="1" ht="105">
      <c r="A80" s="18" t="s">
        <v>39</v>
      </c>
      <c r="B80" s="18">
        <v>1</v>
      </c>
      <c r="C80" s="18">
        <v>9</v>
      </c>
      <c r="D80" s="18">
        <v>2</v>
      </c>
      <c r="E80" s="18">
        <v>0</v>
      </c>
      <c r="F80" s="18">
        <v>2</v>
      </c>
      <c r="G80" s="4"/>
      <c r="H80" s="1" t="s">
        <v>75</v>
      </c>
      <c r="I80" s="5" t="s">
        <v>12</v>
      </c>
      <c r="J80" s="5" t="s">
        <v>13</v>
      </c>
      <c r="K80" s="5" t="s">
        <v>13</v>
      </c>
      <c r="L80" s="5" t="s">
        <v>13</v>
      </c>
      <c r="M80" s="5" t="s">
        <v>13</v>
      </c>
      <c r="N80" s="5" t="s">
        <v>13</v>
      </c>
      <c r="O80" s="5" t="s">
        <v>13</v>
      </c>
      <c r="P80" s="5" t="s">
        <v>13</v>
      </c>
      <c r="Q80" s="2">
        <v>2021</v>
      </c>
    </row>
    <row r="81" spans="1:17" s="11" customFormat="1" ht="50.25" customHeight="1">
      <c r="A81" s="18" t="s">
        <v>39</v>
      </c>
      <c r="B81" s="18">
        <v>1</v>
      </c>
      <c r="C81" s="18">
        <v>9</v>
      </c>
      <c r="D81" s="18">
        <v>2</v>
      </c>
      <c r="E81" s="18">
        <v>0</v>
      </c>
      <c r="F81" s="18">
        <v>2</v>
      </c>
      <c r="G81" s="4"/>
      <c r="H81" s="1" t="s">
        <v>69</v>
      </c>
      <c r="I81" s="5" t="s">
        <v>87</v>
      </c>
      <c r="J81" s="5">
        <v>94</v>
      </c>
      <c r="K81" s="5">
        <v>75</v>
      </c>
      <c r="L81" s="5">
        <v>94</v>
      </c>
      <c r="M81" s="5">
        <v>56</v>
      </c>
      <c r="N81" s="5">
        <v>16</v>
      </c>
      <c r="O81" s="5">
        <v>16</v>
      </c>
      <c r="P81" s="5">
        <f>SUM(J81:O81)</f>
        <v>351</v>
      </c>
      <c r="Q81" s="2">
        <v>2021</v>
      </c>
    </row>
    <row r="82" spans="1:17" s="11" customFormat="1" ht="35.25" customHeight="1">
      <c r="A82" s="18" t="s">
        <v>39</v>
      </c>
      <c r="B82" s="18">
        <v>1</v>
      </c>
      <c r="C82" s="18">
        <v>9</v>
      </c>
      <c r="D82" s="18">
        <v>2</v>
      </c>
      <c r="E82" s="18">
        <v>0</v>
      </c>
      <c r="F82" s="18">
        <v>3</v>
      </c>
      <c r="G82" s="4"/>
      <c r="H82" s="1" t="s">
        <v>70</v>
      </c>
      <c r="I82" s="63" t="s">
        <v>12</v>
      </c>
      <c r="J82" s="63" t="s">
        <v>13</v>
      </c>
      <c r="K82" s="63" t="s">
        <v>13</v>
      </c>
      <c r="L82" s="5" t="s">
        <v>13</v>
      </c>
      <c r="M82" s="5" t="s">
        <v>13</v>
      </c>
      <c r="N82" s="5" t="s">
        <v>13</v>
      </c>
      <c r="O82" s="5" t="s">
        <v>13</v>
      </c>
      <c r="P82" s="63" t="s">
        <v>13</v>
      </c>
      <c r="Q82" s="2">
        <v>2021</v>
      </c>
    </row>
    <row r="83" spans="1:17" s="11" customFormat="1" ht="15">
      <c r="A83" s="18" t="s">
        <v>39</v>
      </c>
      <c r="B83" s="18">
        <v>1</v>
      </c>
      <c r="C83" s="18">
        <v>9</v>
      </c>
      <c r="D83" s="18">
        <v>2</v>
      </c>
      <c r="E83" s="18">
        <v>0</v>
      </c>
      <c r="F83" s="18">
        <v>3</v>
      </c>
      <c r="G83" s="4"/>
      <c r="H83" s="1" t="s">
        <v>71</v>
      </c>
      <c r="I83" s="5" t="s">
        <v>87</v>
      </c>
      <c r="J83" s="63">
        <v>3</v>
      </c>
      <c r="K83" s="63">
        <v>3</v>
      </c>
      <c r="L83" s="63">
        <v>3</v>
      </c>
      <c r="M83" s="63">
        <v>3</v>
      </c>
      <c r="N83" s="63">
        <v>3</v>
      </c>
      <c r="O83" s="63">
        <v>3</v>
      </c>
      <c r="P83" s="63">
        <f>(J83+K83+L83+M83+N83+O83)/6</f>
        <v>3</v>
      </c>
      <c r="Q83" s="2">
        <v>2021</v>
      </c>
    </row>
    <row r="119" ht="15">
      <c r="H119" s="46"/>
    </row>
  </sheetData>
  <sheetProtection/>
  <mergeCells count="35">
    <mergeCell ref="M1:Q1"/>
    <mergeCell ref="M2:Q2"/>
    <mergeCell ref="M3:Q3"/>
    <mergeCell ref="M4:Q4"/>
    <mergeCell ref="M5:Q5"/>
    <mergeCell ref="M6:Q6"/>
    <mergeCell ref="A20:A21"/>
    <mergeCell ref="B20:B21"/>
    <mergeCell ref="M7:Q7"/>
    <mergeCell ref="M8:Q8"/>
    <mergeCell ref="G9:Q9"/>
    <mergeCell ref="A10:Q10"/>
    <mergeCell ref="A11:Q11"/>
    <mergeCell ref="A12:Q12"/>
    <mergeCell ref="K20:K21"/>
    <mergeCell ref="M20:M21"/>
    <mergeCell ref="A13:Q13"/>
    <mergeCell ref="A14:Q14"/>
    <mergeCell ref="A17:Q17"/>
    <mergeCell ref="A19:F19"/>
    <mergeCell ref="G19:G21"/>
    <mergeCell ref="H19:H21"/>
    <mergeCell ref="I19:I21"/>
    <mergeCell ref="C20:C21"/>
    <mergeCell ref="J19:O19"/>
    <mergeCell ref="D20:D21"/>
    <mergeCell ref="E20:F21"/>
    <mergeCell ref="J20:J21"/>
    <mergeCell ref="E16:Q16"/>
    <mergeCell ref="N20:N21"/>
    <mergeCell ref="O20:O21"/>
    <mergeCell ref="P20:P21"/>
    <mergeCell ref="Q20:Q21"/>
    <mergeCell ref="P19:Q19"/>
    <mergeCell ref="L20:L21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Butko</dc:creator>
  <cp:keywords/>
  <dc:description/>
  <cp:lastModifiedBy>user</cp:lastModifiedBy>
  <cp:lastPrinted>2019-07-09T08:09:28Z</cp:lastPrinted>
  <dcterms:created xsi:type="dcterms:W3CDTF">2013-07-29T05:24:43Z</dcterms:created>
  <dcterms:modified xsi:type="dcterms:W3CDTF">2019-12-18T12:45:04Z</dcterms:modified>
  <cp:category/>
  <cp:version/>
  <cp:contentType/>
  <cp:contentStatus/>
</cp:coreProperties>
</file>