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990" windowWidth="19320" windowHeight="1122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форма)'!$18:$21</definedName>
  </definedNames>
  <calcPr calcId="145621"/>
</workbook>
</file>

<file path=xl/calcChain.xml><?xml version="1.0" encoding="utf-8"?>
<calcChain xmlns="http://schemas.openxmlformats.org/spreadsheetml/2006/main">
  <c r="Q232" i="4"/>
  <c r="U49" l="1"/>
  <c r="W224" l="1"/>
  <c r="W222"/>
  <c r="W221"/>
  <c r="W220"/>
  <c r="W219"/>
  <c r="W218"/>
  <c r="W217"/>
  <c r="W216"/>
  <c r="W215"/>
  <c r="W214"/>
  <c r="W213"/>
  <c r="W212"/>
  <c r="W211"/>
  <c r="W210"/>
  <c r="W209"/>
  <c r="W207"/>
  <c r="W206"/>
  <c r="W205"/>
  <c r="W200"/>
  <c r="W197"/>
  <c r="W195"/>
  <c r="W194"/>
  <c r="W192"/>
  <c r="W190"/>
  <c r="W188"/>
  <c r="W186"/>
  <c r="W183"/>
  <c r="W182"/>
  <c r="W181"/>
  <c r="W180"/>
  <c r="W179"/>
  <c r="W178"/>
  <c r="W177"/>
  <c r="W176"/>
  <c r="W175"/>
  <c r="W174"/>
  <c r="W173"/>
  <c r="W172"/>
  <c r="W165"/>
  <c r="W163"/>
  <c r="W161"/>
  <c r="W159"/>
  <c r="W158"/>
  <c r="W157"/>
  <c r="W156"/>
  <c r="W155"/>
  <c r="W153"/>
  <c r="W152"/>
  <c r="W151"/>
  <c r="W150"/>
  <c r="W149"/>
  <c r="W148"/>
  <c r="W147"/>
  <c r="W146"/>
  <c r="W145"/>
  <c r="W143"/>
  <c r="W142"/>
  <c r="W141"/>
  <c r="W140"/>
  <c r="W139"/>
  <c r="W138"/>
  <c r="W137"/>
  <c r="W135"/>
  <c r="W134"/>
  <c r="W133"/>
  <c r="W132"/>
  <c r="W130"/>
  <c r="W129"/>
  <c r="W127"/>
  <c r="W126"/>
  <c r="W124"/>
  <c r="W123"/>
  <c r="W122"/>
  <c r="W121"/>
  <c r="W120"/>
  <c r="W118"/>
  <c r="W117"/>
  <c r="W116"/>
  <c r="W113"/>
  <c r="W110"/>
  <c r="W109"/>
  <c r="W108"/>
  <c r="W107"/>
  <c r="W106"/>
  <c r="W105"/>
  <c r="W103"/>
  <c r="W102"/>
  <c r="W98"/>
  <c r="W97"/>
  <c r="W96"/>
  <c r="W95"/>
  <c r="W94"/>
  <c r="W93"/>
  <c r="W92"/>
  <c r="W90"/>
  <c r="W89"/>
  <c r="W88"/>
  <c r="W82"/>
  <c r="W80"/>
  <c r="W79"/>
  <c r="W78"/>
  <c r="W77"/>
  <c r="W75"/>
  <c r="W74"/>
  <c r="W73"/>
  <c r="W72"/>
  <c r="W71"/>
  <c r="W70"/>
  <c r="W68"/>
  <c r="W67"/>
  <c r="W66"/>
  <c r="W63"/>
  <c r="W62"/>
  <c r="W60"/>
  <c r="W56"/>
  <c r="W55"/>
  <c r="W54"/>
  <c r="W51"/>
  <c r="W50"/>
  <c r="W48"/>
  <c r="W47"/>
  <c r="W43"/>
  <c r="W42"/>
  <c r="W41"/>
  <c r="W40"/>
  <c r="W39"/>
  <c r="W38"/>
  <c r="W37"/>
  <c r="W36"/>
  <c r="W35"/>
  <c r="W34"/>
  <c r="W28"/>
  <c r="W27"/>
  <c r="W26"/>
  <c r="W29"/>
  <c r="W131"/>
  <c r="Q230" l="1"/>
  <c r="Q231"/>
  <c r="Q229"/>
  <c r="Q228" s="1"/>
  <c r="U184"/>
  <c r="W184" l="1"/>
  <c r="U115"/>
  <c r="W115" s="1"/>
  <c r="U119"/>
  <c r="W119" s="1"/>
  <c r="U91"/>
  <c r="W91" s="1"/>
  <c r="U171" l="1"/>
  <c r="U201"/>
  <c r="U170" s="1"/>
  <c r="U193"/>
  <c r="W193" s="1"/>
  <c r="U168" l="1"/>
  <c r="W168" s="1"/>
  <c r="W171"/>
  <c r="W170"/>
  <c r="W201"/>
  <c r="U100"/>
  <c r="W100" s="1"/>
  <c r="U101"/>
  <c r="U104"/>
  <c r="W104" s="1"/>
  <c r="U46"/>
  <c r="U53"/>
  <c r="W53" s="1"/>
  <c r="U32" l="1"/>
  <c r="W46"/>
  <c r="U85"/>
  <c r="W85" s="1"/>
  <c r="W101"/>
  <c r="U144"/>
  <c r="W144" s="1"/>
  <c r="U24" l="1"/>
  <c r="W24" s="1"/>
  <c r="W32"/>
  <c r="U169"/>
  <c r="W169" s="1"/>
  <c r="U99" l="1"/>
  <c r="W99" s="1"/>
  <c r="U86" l="1"/>
  <c r="U87"/>
  <c r="W87" s="1"/>
  <c r="U83" l="1"/>
  <c r="W83" s="1"/>
  <c r="W86"/>
  <c r="U84"/>
  <c r="W84" s="1"/>
  <c r="U128" l="1"/>
  <c r="W128" s="1"/>
  <c r="U114" l="1"/>
  <c r="W114" s="1"/>
  <c r="U69"/>
  <c r="W69" s="1"/>
  <c r="U45" l="1"/>
  <c r="W45" s="1"/>
  <c r="W49"/>
  <c r="U136"/>
  <c r="W136" s="1"/>
  <c r="U154" l="1"/>
  <c r="U33"/>
  <c r="U112" l="1"/>
  <c r="W112" s="1"/>
  <c r="W154"/>
  <c r="U31"/>
  <c r="W31" s="1"/>
  <c r="W33"/>
  <c r="U208"/>
  <c r="U111"/>
  <c r="W111" s="1"/>
  <c r="W208" l="1"/>
  <c r="U166"/>
  <c r="W166" s="1"/>
  <c r="U23" l="1"/>
  <c r="W23" s="1"/>
  <c r="W167"/>
  <c r="U44"/>
  <c r="W44" s="1"/>
  <c r="U30" l="1"/>
  <c r="W30" s="1"/>
  <c r="U22" l="1"/>
  <c r="W22" l="1"/>
  <c r="Q227"/>
  <c r="Q234" s="1"/>
  <c r="U25"/>
  <c r="W25" s="1"/>
</calcChain>
</file>

<file path=xl/sharedStrings.xml><?xml version="1.0" encoding="utf-8"?>
<sst xmlns="http://schemas.openxmlformats.org/spreadsheetml/2006/main" count="898" uniqueCount="224">
  <si>
    <t>Единица  измерения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</si>
  <si>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</si>
  <si>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</si>
  <si>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</si>
  <si>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</si>
  <si>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</si>
  <si>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</si>
  <si>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</si>
  <si>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t>Источник финансирования</t>
  </si>
  <si>
    <t>Аналитический код</t>
  </si>
  <si>
    <t>Мероприятие (подпрограммы или административное)</t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</si>
  <si>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</si>
  <si>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</si>
  <si>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</si>
  <si>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</si>
  <si>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</si>
  <si>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</si>
  <si>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</si>
  <si>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</si>
  <si>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</si>
  <si>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</si>
  <si>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</si>
  <si>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</si>
  <si>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</si>
  <si>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</si>
  <si>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</si>
  <si>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</si>
  <si>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</si>
  <si>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</si>
  <si>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</si>
  <si>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</si>
  <si>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</si>
  <si>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  <charset val="204"/>
      </rPr>
      <t>Административное мероприятие 3.02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</si>
  <si>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</si>
  <si>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</si>
  <si>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</si>
  <si>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</si>
  <si>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</si>
  <si>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</si>
  <si>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</si>
  <si>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sz val="12"/>
        <color indexed="8"/>
        <rFont val="Times New Roman"/>
        <family val="1"/>
        <charset val="204"/>
      </rPr>
      <t>Административное мероприятие 3.04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</si>
  <si>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</si>
  <si>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</si>
  <si>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</si>
  <si>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</si>
  <si>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</si>
  <si>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</si>
  <si>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</si>
  <si>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</si>
  <si>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</si>
  <si>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</si>
  <si>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</si>
  <si>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</si>
  <si>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</si>
  <si>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</si>
  <si>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</si>
  <si>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</si>
  <si>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</si>
  <si>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</si>
  <si>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  <charset val="204"/>
      </rPr>
      <t>Задача 1</t>
    </r>
    <r>
      <rPr>
        <sz val="12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</si>
  <si>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</si>
  <si>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</si>
  <si>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</si>
  <si>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</si>
  <si>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</si>
  <si>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</si>
  <si>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</si>
  <si>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</si>
  <si>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</si>
  <si>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</si>
  <si>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</si>
  <si>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</si>
  <si>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</si>
  <si>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</si>
  <si>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</si>
  <si>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</si>
  <si>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</si>
  <si>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</si>
  <si>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</si>
  <si>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</si>
  <si>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</si>
  <si>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</si>
  <si>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</si>
  <si>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</si>
  <si>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</si>
  <si>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</si>
  <si>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</si>
  <si>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</si>
  <si>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</si>
  <si>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</si>
  <si>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</si>
  <si>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</si>
  <si>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</si>
  <si>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</si>
  <si>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</si>
  <si>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</si>
  <si>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</si>
  <si>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</si>
  <si>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публикаций»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</si>
  <si>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</si>
  <si>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</si>
  <si>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rFont val="Times New Roman"/>
        <family val="1"/>
        <charset val="204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</si>
  <si>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  <charset val="204"/>
      </rPr>
      <t>Административное мероприятие 2.03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</si>
  <si>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</si>
  <si>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</si>
  <si>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</si>
  <si>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</si>
  <si>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</si>
  <si>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</si>
  <si>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</si>
  <si>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</si>
  <si>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</si>
  <si>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</si>
  <si>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</si>
  <si>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</si>
  <si>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  <charset val="204"/>
      </rPr>
      <t>Административное мероприятие 5.03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</si>
  <si>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</si>
  <si>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</si>
  <si>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</si>
  <si>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</si>
  <si>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</si>
  <si>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</si>
  <si>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</si>
  <si>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</si>
  <si>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</si>
  <si>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</si>
  <si>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</si>
  <si>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</si>
  <si>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</si>
  <si>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</si>
  <si>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</si>
  <si>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</si>
  <si>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</si>
  <si>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</si>
  <si>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</si>
  <si>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</si>
  <si>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</si>
  <si>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</si>
  <si>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</si>
  <si>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</si>
  <si>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</si>
  <si>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</si>
  <si>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</si>
  <si>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</si>
  <si>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</si>
  <si>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</si>
  <si>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</si>
  <si>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</si>
  <si>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</si>
  <si>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</si>
  <si>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</si>
  <si>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</si>
  <si>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</si>
  <si>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r>
      <t>Цель 1</t>
    </r>
    <r>
      <rPr>
        <sz val="12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</si>
  <si>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</si>
  <si>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</si>
  <si>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мероприятий»</t>
    </r>
  </si>
  <si>
    <t>м.кв.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</si>
  <si>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</si>
  <si>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</si>
  <si>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</si>
  <si>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</si>
  <si>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</si>
  <si>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</si>
  <si>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</si>
  <si>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приобретенного оборудования»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</si>
  <si>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</si>
  <si>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t>Мероприятие 2.06 «Поддержка деятельности народных дружин»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</si>
  <si>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</si>
  <si>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</si>
  <si>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</si>
  <si>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</si>
  <si>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</si>
  <si>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</si>
  <si>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</si>
  <si>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7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</si>
  <si>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</si>
  <si>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</si>
  <si>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</si>
  <si>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</si>
  <si>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 xml:space="preserve">Показатель 6 </t>
    </r>
    <r>
      <rPr>
        <sz val="12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</si>
  <si>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9 </t>
    </r>
    <r>
      <rPr>
        <sz val="12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</si>
  <si>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«Численность работников МАУ «Молодежный центр», и членов их семей, имеющих право на компенсацию расходов на оплату стоимости проезда и провоза багажа к месту использования отпуска и обратно»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</si>
  <si>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приобретенного оборудования»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</si>
  <si>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кровли» </t>
    </r>
  </si>
  <si>
    <t>Мероприятие 1.11 «Проведение обследования фасада здания МАУ «Молодежный центр» в с. Нёнокса и разработка проектно-сметной документации на устранение дефектов, выявленных при обследовании»</t>
  </si>
  <si>
    <t>Мероприятие 1.06 «Поддержка деятельности муниципальных учреждений по работе с молодежью»</t>
  </si>
  <si>
    <t>Приложение № 1</t>
  </si>
  <si>
    <t>к отчету о реализации муниципальной программы</t>
  </si>
  <si>
    <t xml:space="preserve">Сведения </t>
  </si>
  <si>
    <t xml:space="preserve">о реализации муниципальной программы </t>
  </si>
  <si>
    <t>План</t>
  </si>
  <si>
    <t>Факт</t>
  </si>
  <si>
    <t>Индексы освоения бюджетных средств и достижения плановых значений показателей</t>
  </si>
  <si>
    <t>Причины отклонений от плана</t>
  </si>
  <si>
    <t>Условия расчета индекса показателя</t>
  </si>
  <si>
    <t>Результаты реализации программы</t>
  </si>
  <si>
    <t xml:space="preserve">  Цель программы, задачи подпрограммы, мероприятия подпрограммы, административные мероприятия и их показатели</t>
  </si>
  <si>
    <t>Код ГРБС</t>
  </si>
  <si>
    <t>Код целевой статьи расходов</t>
  </si>
  <si>
    <t>Програмное направление расходов</t>
  </si>
  <si>
    <t>Основное мероприятие</t>
  </si>
  <si>
    <t>Направление расходов</t>
  </si>
  <si>
    <t>П</t>
  </si>
  <si>
    <t>S</t>
  </si>
  <si>
    <t>Показатель исключен из расчета</t>
  </si>
  <si>
    <t>Основные результаты реализации муниципальной программы в отчетном финансовом году:</t>
  </si>
  <si>
    <t>1. Индекс освоения бюджетных средств, выделенных на реализацию муниципальной программы:</t>
  </si>
  <si>
    <t>2. Индекс достижения плановых значений показателей муниципальной программы:</t>
  </si>
  <si>
    <t>2.1. Средний индекс достижения плановых значений показателей целей муниципальной программы:</t>
  </si>
  <si>
    <t>2.2. Средний индекс достижения плановых значений показателей задач подпрограмм муниципальной программы:</t>
  </si>
  <si>
    <t>2.3. Средний индекс достижения плановых значений  показателей мероприятий (административных мероприятий) подпрограмм муниципальной  программы:</t>
  </si>
  <si>
    <t>3. Показатель качества планирования муниципальной программы:</t>
  </si>
  <si>
    <t>4. Коэффициент снижения эффективности муниципальной программы:</t>
  </si>
  <si>
    <t>5. Критерий эффективности реализации муниципальной программы:</t>
  </si>
  <si>
    <t>Фактически сложившийся показатель</t>
  </si>
  <si>
    <t>Удалось реализовать дополнительные (внеплановые) мероприятия</t>
  </si>
  <si>
    <t>Увеличение значения показателя связано с привлечением дополнительных средств на реализацию мероприятия из областного бюджета</t>
  </si>
  <si>
    <t>утвержденному распоряжением Администрации Северодвинска</t>
  </si>
  <si>
    <t>«Молодежь Северодвинска на 2016—2021 годы» за 2019 год,</t>
  </si>
  <si>
    <t>Муниципальная программа «Молодежь Северодвинска на 2016—2021 годы»</t>
  </si>
  <si>
    <t>Ответственный исполнитель: Управление общественных связей и молодежной политики Администрации Северодвинска</t>
  </si>
  <si>
    <t>«Молодежь Северодвинска на 2016—2021 годы» за 2019 год</t>
  </si>
  <si>
    <t>от ………………….…………………...... № …….……...………..…….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</si>
</sst>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164" fontId="8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164" fontId="9" fillId="2" borderId="1" xfId="0" applyNumberFormat="1" applyFont="1" applyFill="1" applyBorder="1" applyAlignment="1">
      <alignment vertical="center" wrapText="1"/>
    </xf>
    <xf numFmtId="0" fontId="0" fillId="0" borderId="0" xfId="0" applyFill="1" applyAlignment="1"/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/>
    <xf numFmtId="165" fontId="9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textRotation="90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5" fillId="0" borderId="14" xfId="0" applyFont="1" applyFill="1" applyBorder="1"/>
    <xf numFmtId="165" fontId="9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justify" vertical="center" shrinkToFit="1"/>
    </xf>
    <xf numFmtId="49" fontId="6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5" fillId="2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/>
    <xf numFmtId="0" fontId="11" fillId="0" borderId="0" xfId="0" applyFont="1" applyFill="1" applyBorder="1" applyAlignment="1"/>
    <xf numFmtId="0" fontId="12" fillId="0" borderId="0" xfId="0" applyFont="1" applyAlignment="1"/>
    <xf numFmtId="0" fontId="0" fillId="0" borderId="0" xfId="0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textRotation="90"/>
    </xf>
    <xf numFmtId="0" fontId="12" fillId="2" borderId="11" xfId="0" applyFont="1" applyFill="1" applyBorder="1" applyAlignment="1">
      <alignment vertical="center" textRotation="90"/>
    </xf>
    <xf numFmtId="0" fontId="12" fillId="2" borderId="3" xfId="0" applyFont="1" applyFill="1" applyBorder="1" applyAlignment="1">
      <alignment vertical="center" textRotation="90"/>
    </xf>
    <xf numFmtId="0" fontId="11" fillId="2" borderId="4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/>
    <xf numFmtId="0" fontId="0" fillId="2" borderId="13" xfId="0" applyFill="1" applyBorder="1" applyAlignment="1"/>
    <xf numFmtId="0" fontId="0" fillId="2" borderId="10" xfId="0" applyFill="1" applyBorder="1" applyAlignment="1"/>
    <xf numFmtId="0" fontId="5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8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165" fontId="8" fillId="0" borderId="5" xfId="0" applyNumberFormat="1" applyFont="1" applyBorder="1" applyAlignment="1">
      <alignment wrapText="1"/>
    </xf>
    <xf numFmtId="165" fontId="8" fillId="0" borderId="6" xfId="0" applyNumberFormat="1" applyFont="1" applyBorder="1" applyAlignment="1"/>
    <xf numFmtId="0" fontId="1" fillId="0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5" fontId="1" fillId="0" borderId="5" xfId="0" applyNumberFormat="1" applyFont="1" applyFill="1" applyBorder="1" applyAlignment="1"/>
    <xf numFmtId="0" fontId="8" fillId="0" borderId="6" xfId="0" applyFont="1" applyBorder="1" applyAlignment="1"/>
    <xf numFmtId="2" fontId="8" fillId="0" borderId="5" xfId="0" applyNumberFormat="1" applyFont="1" applyBorder="1" applyAlignment="1">
      <alignment wrapText="1"/>
    </xf>
    <xf numFmtId="2" fontId="8" fillId="0" borderId="6" xfId="0" applyNumberFormat="1" applyFont="1" applyBorder="1" applyAlignment="1"/>
    <xf numFmtId="0" fontId="8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0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2"/>
  <sheetViews>
    <sheetView tabSelected="1" view="pageLayout" topLeftCell="G1" zoomScale="60" zoomScaleNormal="60" zoomScaleSheetLayoutView="100" zoomScalePageLayoutView="60" workbookViewId="0">
      <selection activeCell="U5" sqref="U5"/>
    </sheetView>
  </sheetViews>
  <sheetFormatPr defaultRowHeight="15.75"/>
  <cols>
    <col min="1" max="1" width="9.140625" style="1"/>
    <col min="2" max="2" width="4.42578125" style="1" customWidth="1"/>
    <col min="3" max="3" width="4.140625" style="1" customWidth="1"/>
    <col min="4" max="4" width="3.85546875" style="1" customWidth="1"/>
    <col min="5" max="5" width="3.28515625" style="1" customWidth="1"/>
    <col min="6" max="6" width="3" style="1" customWidth="1"/>
    <col min="7" max="7" width="2.85546875" style="1" customWidth="1"/>
    <col min="8" max="8" width="3.140625" style="1" customWidth="1"/>
    <col min="9" max="9" width="3.5703125" style="1" customWidth="1"/>
    <col min="10" max="10" width="3.140625" style="1" customWidth="1"/>
    <col min="11" max="12" width="3" style="1" customWidth="1"/>
    <col min="13" max="13" width="3.42578125" style="1" customWidth="1"/>
    <col min="14" max="14" width="3" style="1" customWidth="1"/>
    <col min="15" max="15" width="3.42578125" style="1" customWidth="1"/>
    <col min="16" max="16" width="3.7109375" style="1" customWidth="1"/>
    <col min="17" max="17" width="4.140625" style="1" customWidth="1"/>
    <col min="18" max="18" width="4.7109375" style="1" customWidth="1"/>
    <col min="19" max="19" width="204.7109375" style="1" customWidth="1"/>
    <col min="20" max="20" width="12.42578125" style="12" customWidth="1"/>
    <col min="21" max="21" width="15" style="1" customWidth="1"/>
    <col min="22" max="22" width="9.85546875" style="1" customWidth="1"/>
    <col min="23" max="23" width="14.42578125" style="1" customWidth="1"/>
    <col min="24" max="24" width="42.28515625" style="13" customWidth="1"/>
    <col min="25" max="25" width="17.140625" style="13" customWidth="1"/>
    <col min="26" max="16384" width="9.140625" style="1"/>
  </cols>
  <sheetData>
    <row r="1" spans="1:25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3"/>
      <c r="T1" s="34"/>
      <c r="U1" s="31" t="s">
        <v>187</v>
      </c>
      <c r="V1" s="6"/>
      <c r="W1" s="6"/>
      <c r="X1" s="6"/>
      <c r="Y1" s="6"/>
    </row>
    <row r="2" spans="1:25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33"/>
      <c r="T2" s="34"/>
      <c r="U2" s="31" t="s">
        <v>188</v>
      </c>
      <c r="V2" s="6"/>
      <c r="W2" s="6"/>
      <c r="X2" s="6"/>
      <c r="Y2" s="6"/>
    </row>
    <row r="3" spans="1:25" ht="18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3"/>
      <c r="T3" s="34"/>
      <c r="U3" s="31" t="s">
        <v>219</v>
      </c>
      <c r="V3" s="6"/>
      <c r="W3" s="6"/>
      <c r="X3" s="6"/>
      <c r="Y3" s="6"/>
    </row>
    <row r="4" spans="1:25" ht="18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  <c r="S4" s="33"/>
      <c r="T4" s="34"/>
      <c r="U4" s="31" t="s">
        <v>218</v>
      </c>
      <c r="V4" s="6"/>
      <c r="W4" s="6"/>
      <c r="X4" s="6"/>
      <c r="Y4" s="6"/>
    </row>
    <row r="5" spans="1:25" ht="43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33"/>
      <c r="T5" s="34"/>
      <c r="U5" s="31" t="s">
        <v>223</v>
      </c>
      <c r="V5" s="6"/>
      <c r="W5" s="6"/>
      <c r="X5" s="6"/>
      <c r="Y5" s="6"/>
    </row>
    <row r="6" spans="1:25" ht="18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35"/>
      <c r="T6" s="34"/>
      <c r="U6" s="7"/>
      <c r="V6" s="6"/>
      <c r="W6" s="6"/>
      <c r="X6" s="6"/>
      <c r="Y6" s="6"/>
    </row>
    <row r="7" spans="1:25" ht="18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3"/>
      <c r="T7" s="34"/>
      <c r="U7" s="7"/>
      <c r="V7" s="5"/>
      <c r="W7" s="4"/>
      <c r="X7" s="4"/>
      <c r="Y7" s="4"/>
    </row>
    <row r="8" spans="1:25" ht="18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3"/>
      <c r="T8" s="34"/>
      <c r="U8" s="7"/>
      <c r="V8" s="5"/>
      <c r="W8" s="4"/>
      <c r="X8" s="4"/>
      <c r="Y8" s="4"/>
    </row>
    <row r="9" spans="1:25" ht="18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3"/>
      <c r="T9" s="34"/>
      <c r="U9" s="36"/>
      <c r="V9" s="5"/>
      <c r="W9" s="4"/>
      <c r="X9" s="4"/>
      <c r="Y9" s="4"/>
    </row>
    <row r="10" spans="1:25" ht="17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7"/>
      <c r="S10" s="38" t="s">
        <v>189</v>
      </c>
      <c r="T10" s="38"/>
      <c r="U10" s="39"/>
      <c r="V10" s="39"/>
      <c r="W10" s="8"/>
      <c r="X10" s="3"/>
      <c r="Y10" s="3"/>
    </row>
    <row r="11" spans="1:25" ht="17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40"/>
      <c r="S11" s="41" t="s">
        <v>190</v>
      </c>
      <c r="T11" s="41"/>
      <c r="U11" s="39"/>
      <c r="V11" s="39"/>
      <c r="W11" s="8"/>
      <c r="X11" s="3"/>
      <c r="Y11" s="3"/>
    </row>
    <row r="12" spans="1:25" ht="18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4" t="s">
        <v>222</v>
      </c>
      <c r="T12" s="34"/>
      <c r="U12" s="39"/>
      <c r="V12" s="39"/>
      <c r="W12" s="8"/>
      <c r="X12" s="3"/>
      <c r="Y12" s="3"/>
    </row>
    <row r="13" spans="1:25" ht="18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4"/>
      <c r="T13" s="34"/>
      <c r="U13" s="39"/>
      <c r="V13" s="39"/>
      <c r="W13" s="8"/>
      <c r="X13" s="3"/>
      <c r="Y13" s="3"/>
    </row>
    <row r="14" spans="1:25" ht="18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3"/>
      <c r="T14" s="34"/>
      <c r="U14" s="39"/>
      <c r="V14" s="39"/>
      <c r="W14" s="8"/>
      <c r="X14" s="3"/>
      <c r="Y14" s="3"/>
    </row>
    <row r="15" spans="1:25" ht="18.75">
      <c r="A15" s="76" t="s">
        <v>221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T15" s="42"/>
      <c r="U15" s="42"/>
      <c r="V15" s="42"/>
      <c r="W15" s="30"/>
      <c r="X15" s="30"/>
      <c r="Y15" s="30"/>
    </row>
    <row r="16" spans="1:25" ht="18.75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42"/>
      <c r="U16" s="42"/>
      <c r="V16" s="42"/>
      <c r="W16" s="30"/>
      <c r="X16" s="30"/>
      <c r="Y16" s="30"/>
    </row>
    <row r="17" spans="1:31" ht="18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4"/>
      <c r="T17" s="34"/>
      <c r="U17" s="33"/>
      <c r="V17" s="33"/>
      <c r="W17" s="2"/>
      <c r="X17" s="3"/>
      <c r="Y17" s="3"/>
    </row>
    <row r="18" spans="1:31" ht="23.25" customHeight="1">
      <c r="A18" s="84" t="s">
        <v>198</v>
      </c>
      <c r="B18" s="92" t="s">
        <v>199</v>
      </c>
      <c r="C18" s="93"/>
      <c r="D18" s="93"/>
      <c r="E18" s="93"/>
      <c r="F18" s="93"/>
      <c r="G18" s="93"/>
      <c r="H18" s="93"/>
      <c r="I18" s="93"/>
      <c r="J18" s="93"/>
      <c r="K18" s="94"/>
      <c r="L18" s="109" t="s">
        <v>9</v>
      </c>
      <c r="M18" s="110"/>
      <c r="N18" s="110"/>
      <c r="O18" s="110"/>
      <c r="P18" s="110"/>
      <c r="Q18" s="111"/>
      <c r="R18" s="116" t="s">
        <v>8</v>
      </c>
      <c r="S18" s="79" t="s">
        <v>197</v>
      </c>
      <c r="T18" s="79" t="s">
        <v>0</v>
      </c>
      <c r="U18" s="82" t="s">
        <v>196</v>
      </c>
      <c r="V18" s="83"/>
      <c r="W18" s="83"/>
      <c r="X18" s="83"/>
      <c r="Y18" s="103" t="s">
        <v>195</v>
      </c>
    </row>
    <row r="19" spans="1:31" ht="1.5" customHeight="1">
      <c r="A19" s="85"/>
      <c r="B19" s="95"/>
      <c r="C19" s="96"/>
      <c r="D19" s="96"/>
      <c r="E19" s="96"/>
      <c r="F19" s="96"/>
      <c r="G19" s="96"/>
      <c r="H19" s="96"/>
      <c r="I19" s="96"/>
      <c r="J19" s="96"/>
      <c r="K19" s="97"/>
      <c r="L19" s="106" t="s">
        <v>1</v>
      </c>
      <c r="M19" s="106" t="s">
        <v>3</v>
      </c>
      <c r="N19" s="106" t="s">
        <v>2</v>
      </c>
      <c r="O19" s="106" t="s">
        <v>4</v>
      </c>
      <c r="P19" s="112" t="s">
        <v>10</v>
      </c>
      <c r="Q19" s="113"/>
      <c r="R19" s="117"/>
      <c r="S19" s="79"/>
      <c r="T19" s="79"/>
      <c r="U19" s="80" t="s">
        <v>191</v>
      </c>
      <c r="V19" s="80" t="s">
        <v>192</v>
      </c>
      <c r="W19" s="80" t="s">
        <v>193</v>
      </c>
      <c r="X19" s="103" t="s">
        <v>194</v>
      </c>
      <c r="Y19" s="104"/>
    </row>
    <row r="20" spans="1:31" ht="132" customHeight="1">
      <c r="A20" s="86"/>
      <c r="B20" s="87" t="s">
        <v>200</v>
      </c>
      <c r="C20" s="88"/>
      <c r="D20" s="44" t="s">
        <v>2</v>
      </c>
      <c r="E20" s="87" t="s">
        <v>201</v>
      </c>
      <c r="F20" s="88"/>
      <c r="G20" s="89" t="s">
        <v>202</v>
      </c>
      <c r="H20" s="90"/>
      <c r="I20" s="90"/>
      <c r="J20" s="90"/>
      <c r="K20" s="91"/>
      <c r="L20" s="107"/>
      <c r="M20" s="107"/>
      <c r="N20" s="107"/>
      <c r="O20" s="107"/>
      <c r="P20" s="114"/>
      <c r="Q20" s="115"/>
      <c r="R20" s="118"/>
      <c r="S20" s="79"/>
      <c r="T20" s="79"/>
      <c r="U20" s="81"/>
      <c r="V20" s="81"/>
      <c r="W20" s="81"/>
      <c r="X20" s="108"/>
      <c r="Y20" s="105"/>
    </row>
    <row r="21" spans="1:31">
      <c r="A21" s="23">
        <v>1</v>
      </c>
      <c r="B21" s="98">
        <v>2</v>
      </c>
      <c r="C21" s="99"/>
      <c r="D21" s="23">
        <v>3</v>
      </c>
      <c r="E21" s="98">
        <v>4</v>
      </c>
      <c r="F21" s="99"/>
      <c r="G21" s="98">
        <v>5</v>
      </c>
      <c r="H21" s="100"/>
      <c r="I21" s="100"/>
      <c r="J21" s="100"/>
      <c r="K21" s="99"/>
      <c r="L21" s="22">
        <v>6</v>
      </c>
      <c r="M21" s="22">
        <v>7</v>
      </c>
      <c r="N21" s="22">
        <v>8</v>
      </c>
      <c r="O21" s="22">
        <v>9</v>
      </c>
      <c r="P21" s="101">
        <v>10</v>
      </c>
      <c r="Q21" s="102"/>
      <c r="R21" s="49">
        <v>11</v>
      </c>
      <c r="S21" s="49">
        <v>12</v>
      </c>
      <c r="T21" s="49">
        <v>13</v>
      </c>
      <c r="U21" s="18">
        <v>14</v>
      </c>
      <c r="V21" s="18">
        <v>15</v>
      </c>
      <c r="W21" s="22">
        <v>16</v>
      </c>
      <c r="X21" s="22">
        <v>17</v>
      </c>
      <c r="Y21" s="22">
        <v>18</v>
      </c>
    </row>
    <row r="22" spans="1:31">
      <c r="A22" s="45"/>
      <c r="B22" s="17" t="s">
        <v>203</v>
      </c>
      <c r="C22" s="17">
        <v>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 t="s">
        <v>113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49"/>
      <c r="S22" s="19" t="s">
        <v>220</v>
      </c>
      <c r="T22" s="49" t="s">
        <v>92</v>
      </c>
      <c r="U22" s="21">
        <f>U30+U83+U111+U166</f>
        <v>31091.530869999999</v>
      </c>
      <c r="V22" s="21">
        <v>31091.5</v>
      </c>
      <c r="W22" s="43">
        <f t="shared" ref="W22:W28" si="0">V22/U22</f>
        <v>0.99999900712511947</v>
      </c>
      <c r="X22" s="29"/>
      <c r="Y22" s="24"/>
    </row>
    <row r="23" spans="1:31">
      <c r="A23" s="45"/>
      <c r="B23" s="17" t="s">
        <v>203</v>
      </c>
      <c r="C23" s="17">
        <v>4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 t="s">
        <v>113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49">
        <v>3</v>
      </c>
      <c r="S23" s="19" t="s">
        <v>155</v>
      </c>
      <c r="T23" s="49" t="s">
        <v>92</v>
      </c>
      <c r="U23" s="21">
        <f>U31+U84+U112+U167</f>
        <v>28906</v>
      </c>
      <c r="V23" s="21">
        <v>28906</v>
      </c>
      <c r="W23" s="43">
        <f t="shared" si="0"/>
        <v>1</v>
      </c>
      <c r="X23" s="29"/>
      <c r="Y23" s="24"/>
    </row>
    <row r="24" spans="1:31">
      <c r="A24" s="45"/>
      <c r="B24" s="17" t="s">
        <v>203</v>
      </c>
      <c r="C24" s="17">
        <v>4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 t="s">
        <v>113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49">
        <v>2</v>
      </c>
      <c r="S24" s="19" t="s">
        <v>154</v>
      </c>
      <c r="T24" s="49" t="s">
        <v>92</v>
      </c>
      <c r="U24" s="21">
        <f>SUM(U32+U168+U85+U113)</f>
        <v>2185.5</v>
      </c>
      <c r="V24" s="21">
        <v>2185.5</v>
      </c>
      <c r="W24" s="43">
        <f t="shared" si="0"/>
        <v>1</v>
      </c>
      <c r="X24" s="29"/>
      <c r="Y24" s="24"/>
    </row>
    <row r="25" spans="1:31" ht="31.5">
      <c r="A25" s="45"/>
      <c r="B25" s="17" t="s">
        <v>203</v>
      </c>
      <c r="C25" s="17">
        <v>4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 t="s">
        <v>113</v>
      </c>
      <c r="M25" s="23">
        <v>1</v>
      </c>
      <c r="N25" s="23">
        <v>0</v>
      </c>
      <c r="O25" s="23">
        <v>0</v>
      </c>
      <c r="P25" s="23">
        <v>0</v>
      </c>
      <c r="Q25" s="23">
        <v>0</v>
      </c>
      <c r="R25" s="49"/>
      <c r="S25" s="19" t="s">
        <v>153</v>
      </c>
      <c r="T25" s="49" t="s">
        <v>92</v>
      </c>
      <c r="U25" s="15">
        <f>U22</f>
        <v>31091.530869999999</v>
      </c>
      <c r="V25" s="15">
        <v>31091.5</v>
      </c>
      <c r="W25" s="43">
        <f t="shared" si="0"/>
        <v>0.99999900712511947</v>
      </c>
      <c r="X25" s="14"/>
      <c r="Y25" s="18"/>
      <c r="Z25" s="9"/>
      <c r="AA25" s="9"/>
      <c r="AB25" s="9"/>
      <c r="AC25" s="9"/>
      <c r="AD25" s="9"/>
      <c r="AE25" s="9"/>
    </row>
    <row r="26" spans="1:31">
      <c r="A26" s="45"/>
      <c r="B26" s="17" t="s">
        <v>203</v>
      </c>
      <c r="C26" s="17">
        <v>4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 t="s">
        <v>113</v>
      </c>
      <c r="M26" s="23">
        <v>1</v>
      </c>
      <c r="N26" s="23">
        <v>0</v>
      </c>
      <c r="O26" s="23">
        <v>0</v>
      </c>
      <c r="P26" s="23">
        <v>0</v>
      </c>
      <c r="Q26" s="23">
        <v>0</v>
      </c>
      <c r="R26" s="49"/>
      <c r="S26" s="19" t="s">
        <v>139</v>
      </c>
      <c r="T26" s="49" t="s">
        <v>93</v>
      </c>
      <c r="U26" s="20">
        <v>70</v>
      </c>
      <c r="V26" s="20">
        <v>70</v>
      </c>
      <c r="W26" s="43">
        <f t="shared" si="0"/>
        <v>1</v>
      </c>
      <c r="X26" s="16"/>
      <c r="Y26" s="18">
        <v>1</v>
      </c>
      <c r="Z26" s="9"/>
      <c r="AA26" s="9"/>
      <c r="AB26" s="9"/>
      <c r="AC26" s="9"/>
      <c r="AD26" s="9"/>
      <c r="AE26" s="9"/>
    </row>
    <row r="27" spans="1:31" ht="31.5">
      <c r="A27" s="45"/>
      <c r="B27" s="17" t="s">
        <v>203</v>
      </c>
      <c r="C27" s="17">
        <v>4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 t="s">
        <v>113</v>
      </c>
      <c r="M27" s="23">
        <v>1</v>
      </c>
      <c r="N27" s="23">
        <v>0</v>
      </c>
      <c r="O27" s="23">
        <v>0</v>
      </c>
      <c r="P27" s="23">
        <v>0</v>
      </c>
      <c r="Q27" s="23">
        <v>0</v>
      </c>
      <c r="R27" s="49"/>
      <c r="S27" s="19" t="s">
        <v>5</v>
      </c>
      <c r="T27" s="49" t="s">
        <v>94</v>
      </c>
      <c r="U27" s="16">
        <v>502</v>
      </c>
      <c r="V27" s="16">
        <v>510</v>
      </c>
      <c r="W27" s="43">
        <f t="shared" si="0"/>
        <v>1.0159362549800797</v>
      </c>
      <c r="X27" s="16" t="s">
        <v>216</v>
      </c>
      <c r="Y27" s="18">
        <v>1</v>
      </c>
    </row>
    <row r="28" spans="1:31">
      <c r="A28" s="45"/>
      <c r="B28" s="17" t="s">
        <v>203</v>
      </c>
      <c r="C28" s="17">
        <v>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 t="s">
        <v>113</v>
      </c>
      <c r="M28" s="23">
        <v>1</v>
      </c>
      <c r="N28" s="23">
        <v>0</v>
      </c>
      <c r="O28" s="23">
        <v>0</v>
      </c>
      <c r="P28" s="23">
        <v>0</v>
      </c>
      <c r="Q28" s="23">
        <v>0</v>
      </c>
      <c r="R28" s="49"/>
      <c r="S28" s="25" t="s">
        <v>6</v>
      </c>
      <c r="T28" s="49" t="s">
        <v>94</v>
      </c>
      <c r="U28" s="16">
        <v>34</v>
      </c>
      <c r="V28" s="16">
        <v>34</v>
      </c>
      <c r="W28" s="43">
        <f t="shared" si="0"/>
        <v>1</v>
      </c>
      <c r="X28" s="16"/>
      <c r="Y28" s="18">
        <v>1</v>
      </c>
    </row>
    <row r="29" spans="1:31">
      <c r="A29" s="45"/>
      <c r="B29" s="17" t="s">
        <v>203</v>
      </c>
      <c r="C29" s="17">
        <v>4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 t="s">
        <v>113</v>
      </c>
      <c r="M29" s="23">
        <v>1</v>
      </c>
      <c r="N29" s="23">
        <v>0</v>
      </c>
      <c r="O29" s="23">
        <v>0</v>
      </c>
      <c r="P29" s="23">
        <v>0</v>
      </c>
      <c r="Q29" s="23">
        <v>0</v>
      </c>
      <c r="R29" s="49"/>
      <c r="S29" s="19" t="s">
        <v>7</v>
      </c>
      <c r="T29" s="49" t="s">
        <v>93</v>
      </c>
      <c r="U29" s="16">
        <v>1.3</v>
      </c>
      <c r="V29" s="16">
        <v>1.5</v>
      </c>
      <c r="W29" s="48">
        <f>U29/V29</f>
        <v>0.8666666666666667</v>
      </c>
      <c r="X29" s="16" t="s">
        <v>215</v>
      </c>
      <c r="Y29" s="18">
        <v>2</v>
      </c>
      <c r="Z29" s="64"/>
    </row>
    <row r="30" spans="1:31">
      <c r="A30" s="45"/>
      <c r="B30" s="17" t="s">
        <v>203</v>
      </c>
      <c r="C30" s="17">
        <v>4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 t="s">
        <v>113</v>
      </c>
      <c r="M30" s="23">
        <v>1</v>
      </c>
      <c r="N30" s="23">
        <v>1</v>
      </c>
      <c r="O30" s="23">
        <v>0</v>
      </c>
      <c r="P30" s="23">
        <v>0</v>
      </c>
      <c r="Q30" s="23">
        <v>0</v>
      </c>
      <c r="R30" s="49"/>
      <c r="S30" s="19" t="s">
        <v>11</v>
      </c>
      <c r="T30" s="49" t="s">
        <v>92</v>
      </c>
      <c r="U30" s="14">
        <f>U33+U44+U69</f>
        <v>2392.3000000000002</v>
      </c>
      <c r="V30" s="14">
        <v>2392.3000000000002</v>
      </c>
      <c r="W30" s="43">
        <f t="shared" ref="W30:W56" si="1">V30/U30</f>
        <v>1</v>
      </c>
      <c r="X30" s="14"/>
      <c r="Y30" s="18"/>
      <c r="Z30" s="64"/>
    </row>
    <row r="31" spans="1:31">
      <c r="A31" s="45"/>
      <c r="B31" s="17" t="s">
        <v>203</v>
      </c>
      <c r="C31" s="17">
        <v>4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 t="s">
        <v>113</v>
      </c>
      <c r="M31" s="23">
        <v>1</v>
      </c>
      <c r="N31" s="23">
        <v>1</v>
      </c>
      <c r="O31" s="23">
        <v>0</v>
      </c>
      <c r="P31" s="23">
        <v>0</v>
      </c>
      <c r="Q31" s="23">
        <v>0</v>
      </c>
      <c r="R31" s="49">
        <v>3</v>
      </c>
      <c r="S31" s="19" t="s">
        <v>155</v>
      </c>
      <c r="T31" s="49" t="s">
        <v>92</v>
      </c>
      <c r="U31" s="14">
        <f>U33+U45+U69</f>
        <v>2196.3000000000002</v>
      </c>
      <c r="V31" s="14">
        <v>2196.3000000000002</v>
      </c>
      <c r="W31" s="43">
        <f t="shared" si="1"/>
        <v>1</v>
      </c>
      <c r="X31" s="14"/>
      <c r="Y31" s="18"/>
      <c r="Z31" s="64"/>
    </row>
    <row r="32" spans="1:31">
      <c r="A32" s="45"/>
      <c r="B32" s="17" t="s">
        <v>203</v>
      </c>
      <c r="C32" s="17">
        <v>4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 t="s">
        <v>113</v>
      </c>
      <c r="M32" s="23">
        <v>1</v>
      </c>
      <c r="N32" s="23">
        <v>1</v>
      </c>
      <c r="O32" s="23">
        <v>0</v>
      </c>
      <c r="P32" s="23">
        <v>0</v>
      </c>
      <c r="Q32" s="23">
        <v>0</v>
      </c>
      <c r="R32" s="49">
        <v>2</v>
      </c>
      <c r="S32" s="19" t="s">
        <v>154</v>
      </c>
      <c r="T32" s="49" t="s">
        <v>92</v>
      </c>
      <c r="U32" s="14">
        <f>U46</f>
        <v>196</v>
      </c>
      <c r="V32" s="14">
        <v>196</v>
      </c>
      <c r="W32" s="43">
        <f t="shared" si="1"/>
        <v>1</v>
      </c>
      <c r="X32" s="14"/>
      <c r="Y32" s="18"/>
      <c r="Z32" s="64"/>
    </row>
    <row r="33" spans="1:26">
      <c r="A33" s="45"/>
      <c r="B33" s="46" t="s">
        <v>203</v>
      </c>
      <c r="C33" s="46">
        <v>4</v>
      </c>
      <c r="D33" s="46">
        <v>1</v>
      </c>
      <c r="E33" s="46">
        <v>0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17" t="s">
        <v>113</v>
      </c>
      <c r="M33" s="23">
        <v>1</v>
      </c>
      <c r="N33" s="23">
        <v>1</v>
      </c>
      <c r="O33" s="23">
        <v>1</v>
      </c>
      <c r="P33" s="23">
        <v>0</v>
      </c>
      <c r="Q33" s="23">
        <v>0</v>
      </c>
      <c r="R33" s="49">
        <v>3</v>
      </c>
      <c r="S33" s="26" t="s">
        <v>118</v>
      </c>
      <c r="T33" s="49" t="s">
        <v>92</v>
      </c>
      <c r="U33" s="14">
        <f>U36+U39+U41</f>
        <v>259</v>
      </c>
      <c r="V33" s="14">
        <v>259</v>
      </c>
      <c r="W33" s="43">
        <f t="shared" si="1"/>
        <v>1</v>
      </c>
      <c r="X33" s="14"/>
      <c r="Y33" s="18"/>
      <c r="Z33" s="64"/>
    </row>
    <row r="34" spans="1:26" s="64" customFormat="1">
      <c r="A34" s="45"/>
      <c r="B34" s="46" t="s">
        <v>203</v>
      </c>
      <c r="C34" s="46">
        <v>4</v>
      </c>
      <c r="D34" s="46">
        <v>1</v>
      </c>
      <c r="E34" s="46">
        <v>0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17" t="s">
        <v>113</v>
      </c>
      <c r="M34" s="23">
        <v>1</v>
      </c>
      <c r="N34" s="23">
        <v>1</v>
      </c>
      <c r="O34" s="23">
        <v>1</v>
      </c>
      <c r="P34" s="23">
        <v>0</v>
      </c>
      <c r="Q34" s="23">
        <v>0</v>
      </c>
      <c r="R34" s="61"/>
      <c r="S34" s="26" t="s">
        <v>101</v>
      </c>
      <c r="T34" s="61" t="s">
        <v>93</v>
      </c>
      <c r="U34" s="50">
        <v>10</v>
      </c>
      <c r="V34" s="50">
        <v>10</v>
      </c>
      <c r="W34" s="43">
        <f t="shared" si="1"/>
        <v>1</v>
      </c>
      <c r="X34" s="50"/>
      <c r="Y34" s="18">
        <v>1</v>
      </c>
    </row>
    <row r="35" spans="1:26" s="64" customFormat="1">
      <c r="A35" s="45"/>
      <c r="B35" s="46" t="s">
        <v>203</v>
      </c>
      <c r="C35" s="46">
        <v>4</v>
      </c>
      <c r="D35" s="46">
        <v>1</v>
      </c>
      <c r="E35" s="46">
        <v>0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17" t="s">
        <v>113</v>
      </c>
      <c r="M35" s="23">
        <v>1</v>
      </c>
      <c r="N35" s="23">
        <v>1</v>
      </c>
      <c r="O35" s="23">
        <v>1</v>
      </c>
      <c r="P35" s="23">
        <v>0</v>
      </c>
      <c r="Q35" s="23">
        <v>0</v>
      </c>
      <c r="R35" s="61"/>
      <c r="S35" s="19" t="s">
        <v>13</v>
      </c>
      <c r="T35" s="61" t="s">
        <v>94</v>
      </c>
      <c r="U35" s="50">
        <v>18</v>
      </c>
      <c r="V35" s="50">
        <v>18</v>
      </c>
      <c r="W35" s="43">
        <f t="shared" si="1"/>
        <v>1</v>
      </c>
      <c r="X35" s="50"/>
      <c r="Y35" s="18">
        <v>1</v>
      </c>
    </row>
    <row r="36" spans="1:26" s="64" customFormat="1" ht="18" customHeight="1">
      <c r="A36" s="45"/>
      <c r="B36" s="46" t="s">
        <v>203</v>
      </c>
      <c r="C36" s="46">
        <v>4</v>
      </c>
      <c r="D36" s="46">
        <v>1</v>
      </c>
      <c r="E36" s="46">
        <v>0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17" t="s">
        <v>113</v>
      </c>
      <c r="M36" s="23">
        <v>1</v>
      </c>
      <c r="N36" s="23">
        <v>1</v>
      </c>
      <c r="O36" s="23">
        <v>1</v>
      </c>
      <c r="P36" s="23">
        <v>0</v>
      </c>
      <c r="Q36" s="23">
        <v>1</v>
      </c>
      <c r="R36" s="61">
        <v>3</v>
      </c>
      <c r="S36" s="51" t="s">
        <v>12</v>
      </c>
      <c r="T36" s="61" t="s">
        <v>92</v>
      </c>
      <c r="U36" s="14">
        <v>227.9</v>
      </c>
      <c r="V36" s="14">
        <v>227.9</v>
      </c>
      <c r="W36" s="43">
        <f t="shared" si="1"/>
        <v>1</v>
      </c>
      <c r="X36" s="14"/>
      <c r="Y36" s="18"/>
    </row>
    <row r="37" spans="1:26" s="64" customFormat="1" ht="18" customHeight="1">
      <c r="A37" s="45"/>
      <c r="B37" s="46" t="s">
        <v>203</v>
      </c>
      <c r="C37" s="46">
        <v>4</v>
      </c>
      <c r="D37" s="46">
        <v>1</v>
      </c>
      <c r="E37" s="46">
        <v>0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17" t="s">
        <v>113</v>
      </c>
      <c r="M37" s="23">
        <v>1</v>
      </c>
      <c r="N37" s="23">
        <v>1</v>
      </c>
      <c r="O37" s="23">
        <v>1</v>
      </c>
      <c r="P37" s="23">
        <v>0</v>
      </c>
      <c r="Q37" s="23">
        <v>1</v>
      </c>
      <c r="R37" s="61"/>
      <c r="S37" s="19" t="s">
        <v>14</v>
      </c>
      <c r="T37" s="61" t="s">
        <v>94</v>
      </c>
      <c r="U37" s="50">
        <v>7</v>
      </c>
      <c r="V37" s="50">
        <v>7</v>
      </c>
      <c r="W37" s="43">
        <f t="shared" si="1"/>
        <v>1</v>
      </c>
      <c r="X37" s="50"/>
      <c r="Y37" s="18">
        <v>1</v>
      </c>
    </row>
    <row r="38" spans="1:26" s="64" customFormat="1">
      <c r="A38" s="45"/>
      <c r="B38" s="46" t="s">
        <v>203</v>
      </c>
      <c r="C38" s="46">
        <v>4</v>
      </c>
      <c r="D38" s="46">
        <v>1</v>
      </c>
      <c r="E38" s="46">
        <v>0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17" t="s">
        <v>113</v>
      </c>
      <c r="M38" s="23">
        <v>1</v>
      </c>
      <c r="N38" s="23">
        <v>1</v>
      </c>
      <c r="O38" s="23">
        <v>1</v>
      </c>
      <c r="P38" s="23">
        <v>0</v>
      </c>
      <c r="Q38" s="23">
        <v>1</v>
      </c>
      <c r="R38" s="61"/>
      <c r="S38" s="19" t="s">
        <v>15</v>
      </c>
      <c r="T38" s="61" t="s">
        <v>94</v>
      </c>
      <c r="U38" s="50">
        <v>8</v>
      </c>
      <c r="V38" s="50">
        <v>8</v>
      </c>
      <c r="W38" s="43">
        <f t="shared" si="1"/>
        <v>1</v>
      </c>
      <c r="X38" s="50"/>
      <c r="Y38" s="18">
        <v>1</v>
      </c>
    </row>
    <row r="39" spans="1:26" s="64" customFormat="1" ht="18" customHeight="1">
      <c r="A39" s="45"/>
      <c r="B39" s="46" t="s">
        <v>203</v>
      </c>
      <c r="C39" s="46">
        <v>4</v>
      </c>
      <c r="D39" s="46">
        <v>1</v>
      </c>
      <c r="E39" s="46">
        <v>0</v>
      </c>
      <c r="F39" s="46">
        <v>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17" t="s">
        <v>113</v>
      </c>
      <c r="M39" s="23">
        <v>1</v>
      </c>
      <c r="N39" s="23">
        <v>1</v>
      </c>
      <c r="O39" s="23">
        <v>1</v>
      </c>
      <c r="P39" s="23">
        <v>0</v>
      </c>
      <c r="Q39" s="23">
        <v>2</v>
      </c>
      <c r="R39" s="61">
        <v>3</v>
      </c>
      <c r="S39" s="51" t="s">
        <v>16</v>
      </c>
      <c r="T39" s="61" t="s">
        <v>92</v>
      </c>
      <c r="U39" s="14">
        <v>10.4</v>
      </c>
      <c r="V39" s="14">
        <v>10.4</v>
      </c>
      <c r="W39" s="43">
        <f t="shared" si="1"/>
        <v>1</v>
      </c>
      <c r="X39" s="14"/>
      <c r="Y39" s="18"/>
    </row>
    <row r="40" spans="1:26" s="64" customFormat="1">
      <c r="A40" s="45"/>
      <c r="B40" s="46" t="s">
        <v>203</v>
      </c>
      <c r="C40" s="46">
        <v>4</v>
      </c>
      <c r="D40" s="46">
        <v>1</v>
      </c>
      <c r="E40" s="46">
        <v>0</v>
      </c>
      <c r="F40" s="46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17" t="s">
        <v>113</v>
      </c>
      <c r="M40" s="23">
        <v>1</v>
      </c>
      <c r="N40" s="23">
        <v>1</v>
      </c>
      <c r="O40" s="23">
        <v>1</v>
      </c>
      <c r="P40" s="23">
        <v>0</v>
      </c>
      <c r="Q40" s="23">
        <v>2</v>
      </c>
      <c r="R40" s="61"/>
      <c r="S40" s="19" t="s">
        <v>17</v>
      </c>
      <c r="T40" s="61" t="s">
        <v>94</v>
      </c>
      <c r="U40" s="16">
        <v>1</v>
      </c>
      <c r="V40" s="16">
        <v>1</v>
      </c>
      <c r="W40" s="43">
        <f t="shared" si="1"/>
        <v>1</v>
      </c>
      <c r="X40" s="50"/>
      <c r="Y40" s="18">
        <v>1</v>
      </c>
    </row>
    <row r="41" spans="1:26" s="64" customFormat="1" ht="18" customHeight="1">
      <c r="A41" s="45"/>
      <c r="B41" s="46" t="s">
        <v>203</v>
      </c>
      <c r="C41" s="46">
        <v>4</v>
      </c>
      <c r="D41" s="46">
        <v>1</v>
      </c>
      <c r="E41" s="46">
        <v>0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17" t="s">
        <v>113</v>
      </c>
      <c r="M41" s="23">
        <v>1</v>
      </c>
      <c r="N41" s="23">
        <v>1</v>
      </c>
      <c r="O41" s="23">
        <v>1</v>
      </c>
      <c r="P41" s="23">
        <v>0</v>
      </c>
      <c r="Q41" s="23">
        <v>3</v>
      </c>
      <c r="R41" s="61">
        <v>3</v>
      </c>
      <c r="S41" s="51" t="s">
        <v>112</v>
      </c>
      <c r="T41" s="61" t="s">
        <v>92</v>
      </c>
      <c r="U41" s="14">
        <v>20.7</v>
      </c>
      <c r="V41" s="14">
        <v>20.7</v>
      </c>
      <c r="W41" s="43">
        <f t="shared" si="1"/>
        <v>1</v>
      </c>
      <c r="X41" s="14"/>
      <c r="Y41" s="18"/>
    </row>
    <row r="42" spans="1:26" s="64" customFormat="1">
      <c r="A42" s="45"/>
      <c r="B42" s="46" t="s">
        <v>203</v>
      </c>
      <c r="C42" s="46">
        <v>4</v>
      </c>
      <c r="D42" s="46">
        <v>1</v>
      </c>
      <c r="E42" s="46">
        <v>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17" t="s">
        <v>113</v>
      </c>
      <c r="M42" s="23">
        <v>1</v>
      </c>
      <c r="N42" s="23">
        <v>1</v>
      </c>
      <c r="O42" s="23">
        <v>1</v>
      </c>
      <c r="P42" s="23">
        <v>0</v>
      </c>
      <c r="Q42" s="23">
        <v>3</v>
      </c>
      <c r="R42" s="61"/>
      <c r="S42" s="19" t="s">
        <v>17</v>
      </c>
      <c r="T42" s="61" t="s">
        <v>94</v>
      </c>
      <c r="U42" s="16">
        <v>1</v>
      </c>
      <c r="V42" s="16">
        <v>1</v>
      </c>
      <c r="W42" s="43">
        <f t="shared" si="1"/>
        <v>1</v>
      </c>
      <c r="X42" s="50"/>
      <c r="Y42" s="18">
        <v>1</v>
      </c>
    </row>
    <row r="43" spans="1:26" s="64" customFormat="1" ht="19.5" customHeight="1">
      <c r="A43" s="45"/>
      <c r="B43" s="46" t="s">
        <v>203</v>
      </c>
      <c r="C43" s="46">
        <v>4</v>
      </c>
      <c r="D43" s="46">
        <v>1</v>
      </c>
      <c r="E43" s="46">
        <v>0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17" t="s">
        <v>113</v>
      </c>
      <c r="M43" s="23">
        <v>1</v>
      </c>
      <c r="N43" s="23">
        <v>1</v>
      </c>
      <c r="O43" s="23">
        <v>1</v>
      </c>
      <c r="P43" s="23">
        <v>0</v>
      </c>
      <c r="Q43" s="23">
        <v>3</v>
      </c>
      <c r="R43" s="61"/>
      <c r="S43" s="19" t="s">
        <v>120</v>
      </c>
      <c r="T43" s="61" t="s">
        <v>95</v>
      </c>
      <c r="U43" s="16">
        <v>380</v>
      </c>
      <c r="V43" s="16">
        <v>380</v>
      </c>
      <c r="W43" s="43">
        <f t="shared" si="1"/>
        <v>1</v>
      </c>
      <c r="X43" s="50"/>
      <c r="Y43" s="18">
        <v>1</v>
      </c>
    </row>
    <row r="44" spans="1:26">
      <c r="A44" s="45"/>
      <c r="B44" s="17" t="s">
        <v>203</v>
      </c>
      <c r="C44" s="17">
        <v>4</v>
      </c>
      <c r="D44" s="17">
        <v>1</v>
      </c>
      <c r="E44" s="17">
        <v>0</v>
      </c>
      <c r="F44" s="17">
        <v>2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 t="s">
        <v>113</v>
      </c>
      <c r="M44" s="23">
        <v>1</v>
      </c>
      <c r="N44" s="23">
        <v>1</v>
      </c>
      <c r="O44" s="23">
        <v>2</v>
      </c>
      <c r="P44" s="23">
        <v>0</v>
      </c>
      <c r="Q44" s="23">
        <v>0</v>
      </c>
      <c r="R44" s="49"/>
      <c r="S44" s="19" t="s">
        <v>18</v>
      </c>
      <c r="T44" s="49" t="s">
        <v>92</v>
      </c>
      <c r="U44" s="14">
        <f>U49+U53+U67</f>
        <v>2081.5</v>
      </c>
      <c r="V44" s="14">
        <v>2081.5</v>
      </c>
      <c r="W44" s="43">
        <f t="shared" si="1"/>
        <v>1</v>
      </c>
      <c r="X44" s="14"/>
      <c r="Y44" s="18"/>
      <c r="Z44" s="64"/>
    </row>
    <row r="45" spans="1:26">
      <c r="A45" s="45"/>
      <c r="B45" s="17" t="s">
        <v>203</v>
      </c>
      <c r="C45" s="17">
        <v>4</v>
      </c>
      <c r="D45" s="17">
        <v>1</v>
      </c>
      <c r="E45" s="17">
        <v>0</v>
      </c>
      <c r="F45" s="17">
        <v>2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 t="s">
        <v>113</v>
      </c>
      <c r="M45" s="23">
        <v>1</v>
      </c>
      <c r="N45" s="23">
        <v>1</v>
      </c>
      <c r="O45" s="23">
        <v>2</v>
      </c>
      <c r="P45" s="23">
        <v>0</v>
      </c>
      <c r="Q45" s="23">
        <v>0</v>
      </c>
      <c r="R45" s="49">
        <v>3</v>
      </c>
      <c r="S45" s="19" t="s">
        <v>155</v>
      </c>
      <c r="T45" s="49" t="s">
        <v>92</v>
      </c>
      <c r="U45" s="14">
        <f>U49+U54+U67</f>
        <v>1885.5</v>
      </c>
      <c r="V45" s="14">
        <v>1885.5</v>
      </c>
      <c r="W45" s="43">
        <f t="shared" si="1"/>
        <v>1</v>
      </c>
      <c r="X45" s="14"/>
      <c r="Y45" s="18"/>
      <c r="Z45" s="64"/>
    </row>
    <row r="46" spans="1:26">
      <c r="A46" s="45"/>
      <c r="B46" s="17" t="s">
        <v>203</v>
      </c>
      <c r="C46" s="17">
        <v>4</v>
      </c>
      <c r="D46" s="17">
        <v>1</v>
      </c>
      <c r="E46" s="17">
        <v>0</v>
      </c>
      <c r="F46" s="17">
        <v>2</v>
      </c>
      <c r="G46" s="17" t="s">
        <v>204</v>
      </c>
      <c r="H46" s="17">
        <v>8</v>
      </c>
      <c r="I46" s="17">
        <v>5</v>
      </c>
      <c r="J46" s="17">
        <v>4</v>
      </c>
      <c r="K46" s="17">
        <v>0</v>
      </c>
      <c r="L46" s="17" t="s">
        <v>113</v>
      </c>
      <c r="M46" s="23">
        <v>1</v>
      </c>
      <c r="N46" s="23">
        <v>1</v>
      </c>
      <c r="O46" s="23">
        <v>2</v>
      </c>
      <c r="P46" s="23">
        <v>0</v>
      </c>
      <c r="Q46" s="23">
        <v>0</v>
      </c>
      <c r="R46" s="49">
        <v>2</v>
      </c>
      <c r="S46" s="19" t="s">
        <v>154</v>
      </c>
      <c r="T46" s="49" t="s">
        <v>92</v>
      </c>
      <c r="U46" s="14">
        <f>U55</f>
        <v>196</v>
      </c>
      <c r="V46" s="14">
        <v>196</v>
      </c>
      <c r="W46" s="43">
        <f t="shared" si="1"/>
        <v>1</v>
      </c>
      <c r="X46" s="14"/>
      <c r="Y46" s="18"/>
      <c r="Z46" s="64"/>
    </row>
    <row r="47" spans="1:26" s="64" customFormat="1" ht="18" customHeight="1">
      <c r="A47" s="45"/>
      <c r="B47" s="17" t="s">
        <v>203</v>
      </c>
      <c r="C47" s="17">
        <v>4</v>
      </c>
      <c r="D47" s="17">
        <v>1</v>
      </c>
      <c r="E47" s="17">
        <v>0</v>
      </c>
      <c r="F47" s="17">
        <v>2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 t="s">
        <v>113</v>
      </c>
      <c r="M47" s="23">
        <v>1</v>
      </c>
      <c r="N47" s="23">
        <v>1</v>
      </c>
      <c r="O47" s="23">
        <v>2</v>
      </c>
      <c r="P47" s="23">
        <v>0</v>
      </c>
      <c r="Q47" s="23">
        <v>0</v>
      </c>
      <c r="R47" s="61"/>
      <c r="S47" s="19" t="s">
        <v>170</v>
      </c>
      <c r="T47" s="61" t="s">
        <v>93</v>
      </c>
      <c r="U47" s="50">
        <v>53</v>
      </c>
      <c r="V47" s="50">
        <v>53</v>
      </c>
      <c r="W47" s="43">
        <f t="shared" si="1"/>
        <v>1</v>
      </c>
      <c r="X47" s="50"/>
      <c r="Y47" s="18">
        <v>1</v>
      </c>
    </row>
    <row r="48" spans="1:26" s="64" customFormat="1">
      <c r="A48" s="45"/>
      <c r="B48" s="17" t="s">
        <v>203</v>
      </c>
      <c r="C48" s="17">
        <v>4</v>
      </c>
      <c r="D48" s="17">
        <v>1</v>
      </c>
      <c r="E48" s="17">
        <v>0</v>
      </c>
      <c r="F48" s="17">
        <v>2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 t="s">
        <v>113</v>
      </c>
      <c r="M48" s="23">
        <v>1</v>
      </c>
      <c r="N48" s="23">
        <v>1</v>
      </c>
      <c r="O48" s="23">
        <v>2</v>
      </c>
      <c r="P48" s="23">
        <v>0</v>
      </c>
      <c r="Q48" s="23">
        <v>0</v>
      </c>
      <c r="R48" s="61"/>
      <c r="S48" s="19" t="s">
        <v>13</v>
      </c>
      <c r="T48" s="61" t="s">
        <v>94</v>
      </c>
      <c r="U48" s="50">
        <v>27</v>
      </c>
      <c r="V48" s="50">
        <v>27</v>
      </c>
      <c r="W48" s="43">
        <f t="shared" si="1"/>
        <v>1</v>
      </c>
      <c r="X48" s="50"/>
      <c r="Y48" s="18">
        <v>1</v>
      </c>
    </row>
    <row r="49" spans="1:26" s="64" customFormat="1">
      <c r="A49" s="45"/>
      <c r="B49" s="17" t="s">
        <v>203</v>
      </c>
      <c r="C49" s="17">
        <v>4</v>
      </c>
      <c r="D49" s="17">
        <v>1</v>
      </c>
      <c r="E49" s="17">
        <v>0</v>
      </c>
      <c r="F49" s="17">
        <v>2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 t="s">
        <v>113</v>
      </c>
      <c r="M49" s="23">
        <v>1</v>
      </c>
      <c r="N49" s="23">
        <v>1</v>
      </c>
      <c r="O49" s="23">
        <v>2</v>
      </c>
      <c r="P49" s="23">
        <v>0</v>
      </c>
      <c r="Q49" s="23">
        <v>1</v>
      </c>
      <c r="R49" s="61"/>
      <c r="S49" s="27" t="s">
        <v>19</v>
      </c>
      <c r="T49" s="61" t="s">
        <v>92</v>
      </c>
      <c r="U49" s="14">
        <f>SUM(U50)</f>
        <v>10.3</v>
      </c>
      <c r="V49" s="14">
        <v>10.3</v>
      </c>
      <c r="W49" s="43">
        <f t="shared" si="1"/>
        <v>1</v>
      </c>
      <c r="X49" s="14"/>
      <c r="Y49" s="18"/>
      <c r="Z49" s="65"/>
    </row>
    <row r="50" spans="1:26">
      <c r="A50" s="45"/>
      <c r="B50" s="17" t="s">
        <v>203</v>
      </c>
      <c r="C50" s="17">
        <v>4</v>
      </c>
      <c r="D50" s="17">
        <v>1</v>
      </c>
      <c r="E50" s="17">
        <v>0</v>
      </c>
      <c r="F50" s="17">
        <v>2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 t="s">
        <v>113</v>
      </c>
      <c r="M50" s="23">
        <v>1</v>
      </c>
      <c r="N50" s="23">
        <v>1</v>
      </c>
      <c r="O50" s="23">
        <v>2</v>
      </c>
      <c r="P50" s="23">
        <v>0</v>
      </c>
      <c r="Q50" s="23">
        <v>1</v>
      </c>
      <c r="R50" s="49">
        <v>3</v>
      </c>
      <c r="S50" s="19" t="s">
        <v>155</v>
      </c>
      <c r="T50" s="49" t="s">
        <v>92</v>
      </c>
      <c r="U50" s="14">
        <v>10.3</v>
      </c>
      <c r="V50" s="14">
        <v>10.3</v>
      </c>
      <c r="W50" s="43">
        <f t="shared" si="1"/>
        <v>1</v>
      </c>
      <c r="X50" s="14"/>
      <c r="Y50" s="18"/>
      <c r="Z50" s="65"/>
    </row>
    <row r="51" spans="1:26" s="64" customFormat="1">
      <c r="A51" s="45"/>
      <c r="B51" s="17" t="s">
        <v>203</v>
      </c>
      <c r="C51" s="17">
        <v>4</v>
      </c>
      <c r="D51" s="17">
        <v>1</v>
      </c>
      <c r="E51" s="17">
        <v>0</v>
      </c>
      <c r="F51" s="17">
        <v>2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 t="s">
        <v>113</v>
      </c>
      <c r="M51" s="23">
        <v>1</v>
      </c>
      <c r="N51" s="23">
        <v>1</v>
      </c>
      <c r="O51" s="23">
        <v>2</v>
      </c>
      <c r="P51" s="23">
        <v>0</v>
      </c>
      <c r="Q51" s="23">
        <v>1</v>
      </c>
      <c r="R51" s="61"/>
      <c r="S51" s="19" t="s">
        <v>20</v>
      </c>
      <c r="T51" s="61" t="s">
        <v>94</v>
      </c>
      <c r="U51" s="16">
        <v>1</v>
      </c>
      <c r="V51" s="16">
        <v>1</v>
      </c>
      <c r="W51" s="43">
        <f t="shared" si="1"/>
        <v>1</v>
      </c>
      <c r="X51" s="50"/>
      <c r="Y51" s="18">
        <v>1</v>
      </c>
      <c r="Z51" s="65"/>
    </row>
    <row r="52" spans="1:26" s="64" customFormat="1" ht="16.5" customHeight="1">
      <c r="A52" s="45"/>
      <c r="B52" s="17" t="s">
        <v>203</v>
      </c>
      <c r="C52" s="17">
        <v>4</v>
      </c>
      <c r="D52" s="17">
        <v>1</v>
      </c>
      <c r="E52" s="17">
        <v>0</v>
      </c>
      <c r="F52" s="17">
        <v>2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 t="s">
        <v>113</v>
      </c>
      <c r="M52" s="23">
        <v>1</v>
      </c>
      <c r="N52" s="23">
        <v>1</v>
      </c>
      <c r="O52" s="23">
        <v>2</v>
      </c>
      <c r="P52" s="23">
        <v>0</v>
      </c>
      <c r="Q52" s="23">
        <v>1</v>
      </c>
      <c r="R52" s="61"/>
      <c r="S52" s="27" t="s">
        <v>99</v>
      </c>
      <c r="T52" s="61" t="s">
        <v>94</v>
      </c>
      <c r="U52" s="50">
        <v>0</v>
      </c>
      <c r="V52" s="50">
        <v>0</v>
      </c>
      <c r="W52" s="43">
        <v>0</v>
      </c>
      <c r="X52" s="50" t="s">
        <v>205</v>
      </c>
      <c r="Y52" s="18">
        <v>1</v>
      </c>
      <c r="Z52" s="65"/>
    </row>
    <row r="53" spans="1:26" s="64" customFormat="1">
      <c r="A53" s="45"/>
      <c r="B53" s="17" t="s">
        <v>203</v>
      </c>
      <c r="C53" s="17">
        <v>4</v>
      </c>
      <c r="D53" s="17">
        <v>1</v>
      </c>
      <c r="E53" s="17">
        <v>0</v>
      </c>
      <c r="F53" s="17">
        <v>2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 t="s">
        <v>113</v>
      </c>
      <c r="M53" s="23">
        <v>1</v>
      </c>
      <c r="N53" s="23">
        <v>1</v>
      </c>
      <c r="O53" s="23">
        <v>2</v>
      </c>
      <c r="P53" s="23">
        <v>0</v>
      </c>
      <c r="Q53" s="23">
        <v>2</v>
      </c>
      <c r="R53" s="61"/>
      <c r="S53" s="27" t="s">
        <v>21</v>
      </c>
      <c r="T53" s="61" t="s">
        <v>92</v>
      </c>
      <c r="U53" s="14">
        <f>U54+U55</f>
        <v>971.2</v>
      </c>
      <c r="V53" s="14">
        <v>971.2</v>
      </c>
      <c r="W53" s="43">
        <f t="shared" si="1"/>
        <v>1</v>
      </c>
      <c r="X53" s="14"/>
      <c r="Y53" s="18"/>
      <c r="Z53" s="65"/>
    </row>
    <row r="54" spans="1:26">
      <c r="A54" s="45"/>
      <c r="B54" s="17" t="s">
        <v>203</v>
      </c>
      <c r="C54" s="17">
        <v>4</v>
      </c>
      <c r="D54" s="17">
        <v>1</v>
      </c>
      <c r="E54" s="17">
        <v>0</v>
      </c>
      <c r="F54" s="17">
        <v>2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 t="s">
        <v>113</v>
      </c>
      <c r="M54" s="23">
        <v>1</v>
      </c>
      <c r="N54" s="23">
        <v>1</v>
      </c>
      <c r="O54" s="23">
        <v>2</v>
      </c>
      <c r="P54" s="23">
        <v>0</v>
      </c>
      <c r="Q54" s="23">
        <v>2</v>
      </c>
      <c r="R54" s="49">
        <v>3</v>
      </c>
      <c r="S54" s="19" t="s">
        <v>155</v>
      </c>
      <c r="T54" s="49" t="s">
        <v>92</v>
      </c>
      <c r="U54" s="14">
        <v>775.2</v>
      </c>
      <c r="V54" s="14">
        <v>775.2</v>
      </c>
      <c r="W54" s="43">
        <f t="shared" si="1"/>
        <v>1</v>
      </c>
      <c r="X54" s="14"/>
      <c r="Y54" s="18"/>
      <c r="Z54" s="65"/>
    </row>
    <row r="55" spans="1:26">
      <c r="A55" s="45"/>
      <c r="B55" s="17" t="s">
        <v>203</v>
      </c>
      <c r="C55" s="17">
        <v>4</v>
      </c>
      <c r="D55" s="17">
        <v>1</v>
      </c>
      <c r="E55" s="17">
        <v>0</v>
      </c>
      <c r="F55" s="17">
        <v>2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 t="s">
        <v>113</v>
      </c>
      <c r="M55" s="23">
        <v>1</v>
      </c>
      <c r="N55" s="23">
        <v>1</v>
      </c>
      <c r="O55" s="23">
        <v>2</v>
      </c>
      <c r="P55" s="23">
        <v>0</v>
      </c>
      <c r="Q55" s="23">
        <v>2</v>
      </c>
      <c r="R55" s="49">
        <v>2</v>
      </c>
      <c r="S55" s="19" t="s">
        <v>154</v>
      </c>
      <c r="T55" s="49" t="s">
        <v>92</v>
      </c>
      <c r="U55" s="14">
        <v>196</v>
      </c>
      <c r="V55" s="14">
        <v>196</v>
      </c>
      <c r="W55" s="43">
        <f t="shared" si="1"/>
        <v>1</v>
      </c>
      <c r="X55" s="14"/>
      <c r="Y55" s="18"/>
      <c r="Z55" s="65"/>
    </row>
    <row r="56" spans="1:26" s="64" customFormat="1">
      <c r="A56" s="45"/>
      <c r="B56" s="17" t="s">
        <v>203</v>
      </c>
      <c r="C56" s="17">
        <v>4</v>
      </c>
      <c r="D56" s="17">
        <v>1</v>
      </c>
      <c r="E56" s="17">
        <v>0</v>
      </c>
      <c r="F56" s="17">
        <v>2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 t="s">
        <v>113</v>
      </c>
      <c r="M56" s="23">
        <v>1</v>
      </c>
      <c r="N56" s="23">
        <v>1</v>
      </c>
      <c r="O56" s="23">
        <v>2</v>
      </c>
      <c r="P56" s="23">
        <v>0</v>
      </c>
      <c r="Q56" s="23">
        <v>2</v>
      </c>
      <c r="R56" s="61"/>
      <c r="S56" s="19" t="s">
        <v>22</v>
      </c>
      <c r="T56" s="61" t="s">
        <v>94</v>
      </c>
      <c r="U56" s="16">
        <v>5</v>
      </c>
      <c r="V56" s="16">
        <v>5</v>
      </c>
      <c r="W56" s="43">
        <f t="shared" si="1"/>
        <v>1</v>
      </c>
      <c r="X56" s="50"/>
      <c r="Y56" s="18">
        <v>1</v>
      </c>
      <c r="Z56" s="65"/>
    </row>
    <row r="57" spans="1:26" s="64" customFormat="1">
      <c r="A57" s="45"/>
      <c r="B57" s="17" t="s">
        <v>203</v>
      </c>
      <c r="C57" s="17">
        <v>4</v>
      </c>
      <c r="D57" s="17">
        <v>1</v>
      </c>
      <c r="E57" s="17">
        <v>0</v>
      </c>
      <c r="F57" s="17">
        <v>2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 t="s">
        <v>113</v>
      </c>
      <c r="M57" s="23">
        <v>1</v>
      </c>
      <c r="N57" s="23">
        <v>1</v>
      </c>
      <c r="O57" s="23">
        <v>2</v>
      </c>
      <c r="P57" s="23">
        <v>0</v>
      </c>
      <c r="Q57" s="23">
        <v>2</v>
      </c>
      <c r="R57" s="61"/>
      <c r="S57" s="19" t="s">
        <v>169</v>
      </c>
      <c r="T57" s="61" t="s">
        <v>95</v>
      </c>
      <c r="U57" s="16">
        <v>0</v>
      </c>
      <c r="V57" s="16">
        <v>0</v>
      </c>
      <c r="W57" s="43">
        <v>0</v>
      </c>
      <c r="X57" s="50" t="s">
        <v>205</v>
      </c>
      <c r="Y57" s="18">
        <v>1</v>
      </c>
      <c r="Z57" s="65"/>
    </row>
    <row r="58" spans="1:26" s="64" customFormat="1">
      <c r="A58" s="45"/>
      <c r="B58" s="17" t="s">
        <v>203</v>
      </c>
      <c r="C58" s="17">
        <v>4</v>
      </c>
      <c r="D58" s="17">
        <v>1</v>
      </c>
      <c r="E58" s="17">
        <v>0</v>
      </c>
      <c r="F58" s="17">
        <v>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 t="s">
        <v>113</v>
      </c>
      <c r="M58" s="23">
        <v>1</v>
      </c>
      <c r="N58" s="23">
        <v>1</v>
      </c>
      <c r="O58" s="23">
        <v>2</v>
      </c>
      <c r="P58" s="23">
        <v>0</v>
      </c>
      <c r="Q58" s="23">
        <v>2</v>
      </c>
      <c r="R58" s="61"/>
      <c r="S58" s="19" t="s">
        <v>183</v>
      </c>
      <c r="T58" s="61" t="s">
        <v>94</v>
      </c>
      <c r="U58" s="16">
        <v>0</v>
      </c>
      <c r="V58" s="16">
        <v>0</v>
      </c>
      <c r="W58" s="43">
        <v>0</v>
      </c>
      <c r="X58" s="50" t="s">
        <v>205</v>
      </c>
      <c r="Y58" s="18">
        <v>1</v>
      </c>
      <c r="Z58" s="65"/>
    </row>
    <row r="59" spans="1:26" s="64" customFormat="1">
      <c r="A59" s="45"/>
      <c r="B59" s="17" t="s">
        <v>203</v>
      </c>
      <c r="C59" s="17">
        <v>4</v>
      </c>
      <c r="D59" s="17">
        <v>1</v>
      </c>
      <c r="E59" s="17">
        <v>0</v>
      </c>
      <c r="F59" s="17">
        <v>2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 t="s">
        <v>113</v>
      </c>
      <c r="M59" s="23">
        <v>1</v>
      </c>
      <c r="N59" s="23">
        <v>1</v>
      </c>
      <c r="O59" s="23">
        <v>2</v>
      </c>
      <c r="P59" s="23">
        <v>0</v>
      </c>
      <c r="Q59" s="23">
        <v>3</v>
      </c>
      <c r="R59" s="61"/>
      <c r="S59" s="52" t="s">
        <v>102</v>
      </c>
      <c r="T59" s="61" t="s">
        <v>96</v>
      </c>
      <c r="U59" s="53" t="s">
        <v>100</v>
      </c>
      <c r="V59" s="53" t="s">
        <v>100</v>
      </c>
      <c r="W59" s="43"/>
      <c r="X59" s="53"/>
      <c r="Y59" s="18"/>
      <c r="Z59" s="65"/>
    </row>
    <row r="60" spans="1:26" s="64" customFormat="1">
      <c r="A60" s="45"/>
      <c r="B60" s="17" t="s">
        <v>203</v>
      </c>
      <c r="C60" s="17">
        <v>4</v>
      </c>
      <c r="D60" s="17">
        <v>1</v>
      </c>
      <c r="E60" s="17">
        <v>0</v>
      </c>
      <c r="F60" s="17">
        <v>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 t="s">
        <v>113</v>
      </c>
      <c r="M60" s="23">
        <v>1</v>
      </c>
      <c r="N60" s="23">
        <v>1</v>
      </c>
      <c r="O60" s="23">
        <v>2</v>
      </c>
      <c r="P60" s="23">
        <v>0</v>
      </c>
      <c r="Q60" s="23">
        <v>3</v>
      </c>
      <c r="R60" s="61"/>
      <c r="S60" s="19" t="s">
        <v>103</v>
      </c>
      <c r="T60" s="61" t="s">
        <v>94</v>
      </c>
      <c r="U60" s="20">
        <v>4</v>
      </c>
      <c r="V60" s="20">
        <v>4</v>
      </c>
      <c r="W60" s="43">
        <f>V60/U60</f>
        <v>1</v>
      </c>
      <c r="X60" s="16"/>
      <c r="Y60" s="18">
        <v>1</v>
      </c>
      <c r="Z60" s="65"/>
    </row>
    <row r="61" spans="1:26" s="64" customFormat="1" ht="16.5" customHeight="1">
      <c r="A61" s="45"/>
      <c r="B61" s="17" t="s">
        <v>203</v>
      </c>
      <c r="C61" s="17">
        <v>4</v>
      </c>
      <c r="D61" s="17">
        <v>1</v>
      </c>
      <c r="E61" s="17">
        <v>0</v>
      </c>
      <c r="F61" s="17">
        <v>2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 t="s">
        <v>113</v>
      </c>
      <c r="M61" s="23">
        <v>1</v>
      </c>
      <c r="N61" s="23">
        <v>1</v>
      </c>
      <c r="O61" s="23">
        <v>2</v>
      </c>
      <c r="P61" s="23">
        <v>0</v>
      </c>
      <c r="Q61" s="23">
        <v>4</v>
      </c>
      <c r="R61" s="61"/>
      <c r="S61" s="51" t="s">
        <v>25</v>
      </c>
      <c r="T61" s="61" t="s">
        <v>96</v>
      </c>
      <c r="U61" s="20" t="s">
        <v>100</v>
      </c>
      <c r="V61" s="53" t="s">
        <v>100</v>
      </c>
      <c r="W61" s="43"/>
      <c r="X61" s="20"/>
      <c r="Y61" s="18"/>
      <c r="Z61" s="65"/>
    </row>
    <row r="62" spans="1:26" s="64" customFormat="1">
      <c r="A62" s="45"/>
      <c r="B62" s="17" t="s">
        <v>203</v>
      </c>
      <c r="C62" s="17">
        <v>4</v>
      </c>
      <c r="D62" s="17">
        <v>1</v>
      </c>
      <c r="E62" s="17">
        <v>0</v>
      </c>
      <c r="F62" s="17">
        <v>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 t="s">
        <v>113</v>
      </c>
      <c r="M62" s="23">
        <v>1</v>
      </c>
      <c r="N62" s="23">
        <v>1</v>
      </c>
      <c r="O62" s="23">
        <v>2</v>
      </c>
      <c r="P62" s="23">
        <v>0</v>
      </c>
      <c r="Q62" s="23">
        <v>4</v>
      </c>
      <c r="R62" s="61"/>
      <c r="S62" s="25" t="s">
        <v>23</v>
      </c>
      <c r="T62" s="61" t="s">
        <v>94</v>
      </c>
      <c r="U62" s="20">
        <v>4</v>
      </c>
      <c r="V62" s="20">
        <v>4</v>
      </c>
      <c r="W62" s="43">
        <f>V62/U62</f>
        <v>1</v>
      </c>
      <c r="X62" s="16"/>
      <c r="Y62" s="18">
        <v>1</v>
      </c>
      <c r="Z62" s="66"/>
    </row>
    <row r="63" spans="1:26" s="64" customFormat="1">
      <c r="A63" s="45"/>
      <c r="B63" s="17" t="s">
        <v>203</v>
      </c>
      <c r="C63" s="17">
        <v>4</v>
      </c>
      <c r="D63" s="17">
        <v>1</v>
      </c>
      <c r="E63" s="17">
        <v>0</v>
      </c>
      <c r="F63" s="17">
        <v>2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 t="s">
        <v>113</v>
      </c>
      <c r="M63" s="23">
        <v>1</v>
      </c>
      <c r="N63" s="23">
        <v>1</v>
      </c>
      <c r="O63" s="23">
        <v>2</v>
      </c>
      <c r="P63" s="23">
        <v>0</v>
      </c>
      <c r="Q63" s="23">
        <v>4</v>
      </c>
      <c r="R63" s="61"/>
      <c r="S63" s="19" t="s">
        <v>24</v>
      </c>
      <c r="T63" s="61" t="s">
        <v>94</v>
      </c>
      <c r="U63" s="20">
        <v>11</v>
      </c>
      <c r="V63" s="20">
        <v>11</v>
      </c>
      <c r="W63" s="43">
        <f>V63/U63</f>
        <v>1</v>
      </c>
      <c r="X63" s="20"/>
      <c r="Y63" s="18">
        <v>1</v>
      </c>
      <c r="Z63" s="65"/>
    </row>
    <row r="64" spans="1:26" s="64" customFormat="1">
      <c r="A64" s="45"/>
      <c r="B64" s="17" t="s">
        <v>203</v>
      </c>
      <c r="C64" s="17">
        <v>4</v>
      </c>
      <c r="D64" s="17">
        <v>1</v>
      </c>
      <c r="E64" s="17">
        <v>0</v>
      </c>
      <c r="F64" s="17">
        <v>2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 t="s">
        <v>113</v>
      </c>
      <c r="M64" s="17">
        <v>1</v>
      </c>
      <c r="N64" s="17">
        <v>1</v>
      </c>
      <c r="O64" s="17">
        <v>2</v>
      </c>
      <c r="P64" s="17">
        <v>0</v>
      </c>
      <c r="Q64" s="17">
        <v>4</v>
      </c>
      <c r="R64" s="61"/>
      <c r="S64" s="19" t="s">
        <v>168</v>
      </c>
      <c r="T64" s="61" t="s">
        <v>95</v>
      </c>
      <c r="U64" s="16">
        <v>0</v>
      </c>
      <c r="V64" s="16">
        <v>0</v>
      </c>
      <c r="W64" s="43">
        <v>0</v>
      </c>
      <c r="X64" s="16" t="s">
        <v>205</v>
      </c>
      <c r="Y64" s="18">
        <v>1</v>
      </c>
      <c r="Z64" s="65"/>
    </row>
    <row r="65" spans="1:26" s="64" customFormat="1">
      <c r="A65" s="45"/>
      <c r="B65" s="17" t="s">
        <v>203</v>
      </c>
      <c r="C65" s="17">
        <v>4</v>
      </c>
      <c r="D65" s="17">
        <v>1</v>
      </c>
      <c r="E65" s="17">
        <v>0</v>
      </c>
      <c r="F65" s="17">
        <v>2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 t="s">
        <v>113</v>
      </c>
      <c r="M65" s="23">
        <v>1</v>
      </c>
      <c r="N65" s="23">
        <v>1</v>
      </c>
      <c r="O65" s="23">
        <v>2</v>
      </c>
      <c r="P65" s="23">
        <v>0</v>
      </c>
      <c r="Q65" s="23">
        <v>5</v>
      </c>
      <c r="R65" s="61"/>
      <c r="S65" s="51" t="s">
        <v>26</v>
      </c>
      <c r="T65" s="61" t="s">
        <v>96</v>
      </c>
      <c r="U65" s="20" t="s">
        <v>100</v>
      </c>
      <c r="V65" s="20" t="s">
        <v>100</v>
      </c>
      <c r="W65" s="43"/>
      <c r="X65" s="20"/>
      <c r="Y65" s="18"/>
      <c r="Z65" s="65"/>
    </row>
    <row r="66" spans="1:26" s="64" customFormat="1">
      <c r="A66" s="45"/>
      <c r="B66" s="17" t="s">
        <v>203</v>
      </c>
      <c r="C66" s="17">
        <v>4</v>
      </c>
      <c r="D66" s="17">
        <v>1</v>
      </c>
      <c r="E66" s="17">
        <v>0</v>
      </c>
      <c r="F66" s="17">
        <v>2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 t="s">
        <v>113</v>
      </c>
      <c r="M66" s="23">
        <v>1</v>
      </c>
      <c r="N66" s="23">
        <v>1</v>
      </c>
      <c r="O66" s="23">
        <v>2</v>
      </c>
      <c r="P66" s="23">
        <v>0</v>
      </c>
      <c r="Q66" s="23">
        <v>5</v>
      </c>
      <c r="R66" s="61"/>
      <c r="S66" s="25" t="s">
        <v>147</v>
      </c>
      <c r="T66" s="61" t="s">
        <v>94</v>
      </c>
      <c r="U66" s="54">
        <v>2</v>
      </c>
      <c r="V66" s="54">
        <v>2</v>
      </c>
      <c r="W66" s="43">
        <f t="shared" ref="W66:W75" si="2">V66/U66</f>
        <v>1</v>
      </c>
      <c r="X66" s="53"/>
      <c r="Y66" s="18">
        <v>1</v>
      </c>
      <c r="Z66" s="65"/>
    </row>
    <row r="67" spans="1:26" s="64" customFormat="1">
      <c r="A67" s="45"/>
      <c r="B67" s="17" t="s">
        <v>203</v>
      </c>
      <c r="C67" s="17">
        <v>4</v>
      </c>
      <c r="D67" s="17">
        <v>1</v>
      </c>
      <c r="E67" s="17">
        <v>0</v>
      </c>
      <c r="F67" s="17">
        <v>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 t="s">
        <v>113</v>
      </c>
      <c r="M67" s="17">
        <v>1</v>
      </c>
      <c r="N67" s="17">
        <v>1</v>
      </c>
      <c r="O67" s="17">
        <v>2</v>
      </c>
      <c r="P67" s="17">
        <v>0</v>
      </c>
      <c r="Q67" s="17">
        <v>6</v>
      </c>
      <c r="R67" s="61">
        <v>3</v>
      </c>
      <c r="S67" s="27" t="s">
        <v>167</v>
      </c>
      <c r="T67" s="61" t="s">
        <v>92</v>
      </c>
      <c r="U67" s="15">
        <v>1100</v>
      </c>
      <c r="V67" s="15">
        <v>1100</v>
      </c>
      <c r="W67" s="43">
        <f t="shared" si="2"/>
        <v>1</v>
      </c>
      <c r="X67" s="15"/>
      <c r="Y67" s="18"/>
      <c r="Z67" s="65"/>
    </row>
    <row r="68" spans="1:26" s="64" customFormat="1">
      <c r="A68" s="45"/>
      <c r="B68" s="17" t="s">
        <v>203</v>
      </c>
      <c r="C68" s="17">
        <v>4</v>
      </c>
      <c r="D68" s="17">
        <v>1</v>
      </c>
      <c r="E68" s="17">
        <v>0</v>
      </c>
      <c r="F68" s="17">
        <v>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 t="s">
        <v>113</v>
      </c>
      <c r="M68" s="17">
        <v>1</v>
      </c>
      <c r="N68" s="17">
        <v>1</v>
      </c>
      <c r="O68" s="17">
        <v>2</v>
      </c>
      <c r="P68" s="17">
        <v>0</v>
      </c>
      <c r="Q68" s="17">
        <v>6</v>
      </c>
      <c r="R68" s="61"/>
      <c r="S68" s="19" t="s">
        <v>166</v>
      </c>
      <c r="T68" s="61" t="s">
        <v>95</v>
      </c>
      <c r="U68" s="16">
        <v>93</v>
      </c>
      <c r="V68" s="16">
        <v>93</v>
      </c>
      <c r="W68" s="43">
        <f t="shared" si="2"/>
        <v>1</v>
      </c>
      <c r="X68" s="20"/>
      <c r="Y68" s="18">
        <v>1</v>
      </c>
      <c r="Z68" s="65"/>
    </row>
    <row r="69" spans="1:26">
      <c r="A69" s="45"/>
      <c r="B69" s="17" t="s">
        <v>203</v>
      </c>
      <c r="C69" s="17">
        <v>4</v>
      </c>
      <c r="D69" s="17">
        <v>1</v>
      </c>
      <c r="E69" s="17">
        <v>0</v>
      </c>
      <c r="F69" s="17">
        <v>3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 t="s">
        <v>113</v>
      </c>
      <c r="M69" s="23">
        <v>1</v>
      </c>
      <c r="N69" s="23">
        <v>1</v>
      </c>
      <c r="O69" s="23">
        <v>3</v>
      </c>
      <c r="P69" s="23">
        <v>0</v>
      </c>
      <c r="Q69" s="23">
        <v>0</v>
      </c>
      <c r="R69" s="49">
        <v>3</v>
      </c>
      <c r="S69" s="19" t="s">
        <v>28</v>
      </c>
      <c r="T69" s="49" t="s">
        <v>92</v>
      </c>
      <c r="U69" s="15">
        <f>SUM(U72+U78)</f>
        <v>51.8</v>
      </c>
      <c r="V69" s="15">
        <v>51.8</v>
      </c>
      <c r="W69" s="43">
        <f t="shared" si="2"/>
        <v>1</v>
      </c>
      <c r="X69" s="14"/>
      <c r="Y69" s="18"/>
      <c r="Z69" s="65"/>
    </row>
    <row r="70" spans="1:26" s="64" customFormat="1">
      <c r="A70" s="45"/>
      <c r="B70" s="17" t="s">
        <v>203</v>
      </c>
      <c r="C70" s="17">
        <v>4</v>
      </c>
      <c r="D70" s="17">
        <v>1</v>
      </c>
      <c r="E70" s="17">
        <v>0</v>
      </c>
      <c r="F70" s="17">
        <v>3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 t="s">
        <v>113</v>
      </c>
      <c r="M70" s="23">
        <v>1</v>
      </c>
      <c r="N70" s="23">
        <v>1</v>
      </c>
      <c r="O70" s="23">
        <v>3</v>
      </c>
      <c r="P70" s="23">
        <v>0</v>
      </c>
      <c r="Q70" s="23">
        <v>0</v>
      </c>
      <c r="R70" s="61"/>
      <c r="S70" s="19" t="s">
        <v>45</v>
      </c>
      <c r="T70" s="61" t="s">
        <v>94</v>
      </c>
      <c r="U70" s="50">
        <v>8</v>
      </c>
      <c r="V70" s="50">
        <v>8</v>
      </c>
      <c r="W70" s="43">
        <f t="shared" si="2"/>
        <v>1</v>
      </c>
      <c r="X70" s="50"/>
      <c r="Y70" s="18">
        <v>1</v>
      </c>
      <c r="Z70" s="65"/>
    </row>
    <row r="71" spans="1:26" s="64" customFormat="1">
      <c r="A71" s="45"/>
      <c r="B71" s="17" t="s">
        <v>203</v>
      </c>
      <c r="C71" s="17">
        <v>4</v>
      </c>
      <c r="D71" s="17">
        <v>1</v>
      </c>
      <c r="E71" s="17">
        <v>0</v>
      </c>
      <c r="F71" s="17">
        <v>3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 t="s">
        <v>113</v>
      </c>
      <c r="M71" s="23">
        <v>1</v>
      </c>
      <c r="N71" s="23">
        <v>1</v>
      </c>
      <c r="O71" s="23">
        <v>3</v>
      </c>
      <c r="P71" s="23">
        <v>0</v>
      </c>
      <c r="Q71" s="23">
        <v>0</v>
      </c>
      <c r="R71" s="61"/>
      <c r="S71" s="19" t="s">
        <v>27</v>
      </c>
      <c r="T71" s="61" t="s">
        <v>93</v>
      </c>
      <c r="U71" s="16">
        <v>10</v>
      </c>
      <c r="V71" s="16">
        <v>10</v>
      </c>
      <c r="W71" s="43">
        <f t="shared" si="2"/>
        <v>1</v>
      </c>
      <c r="X71" s="50"/>
      <c r="Y71" s="18">
        <v>1</v>
      </c>
      <c r="Z71" s="65"/>
    </row>
    <row r="72" spans="1:26" s="64" customFormat="1" ht="15" customHeight="1">
      <c r="A72" s="45"/>
      <c r="B72" s="17" t="s">
        <v>203</v>
      </c>
      <c r="C72" s="17">
        <v>4</v>
      </c>
      <c r="D72" s="17">
        <v>1</v>
      </c>
      <c r="E72" s="17">
        <v>0</v>
      </c>
      <c r="F72" s="17">
        <v>3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 t="s">
        <v>113</v>
      </c>
      <c r="M72" s="23">
        <v>1</v>
      </c>
      <c r="N72" s="23">
        <v>1</v>
      </c>
      <c r="O72" s="23">
        <v>3</v>
      </c>
      <c r="P72" s="23">
        <v>0</v>
      </c>
      <c r="Q72" s="23">
        <v>1</v>
      </c>
      <c r="R72" s="61">
        <v>3</v>
      </c>
      <c r="S72" s="27" t="s">
        <v>30</v>
      </c>
      <c r="T72" s="61" t="s">
        <v>92</v>
      </c>
      <c r="U72" s="14">
        <v>20.7</v>
      </c>
      <c r="V72" s="14">
        <v>20.7</v>
      </c>
      <c r="W72" s="43">
        <f t="shared" si="2"/>
        <v>1</v>
      </c>
      <c r="X72" s="14"/>
      <c r="Y72" s="18"/>
      <c r="Z72" s="65"/>
    </row>
    <row r="73" spans="1:26" s="64" customFormat="1">
      <c r="A73" s="45"/>
      <c r="B73" s="17" t="s">
        <v>203</v>
      </c>
      <c r="C73" s="17">
        <v>4</v>
      </c>
      <c r="D73" s="17">
        <v>1</v>
      </c>
      <c r="E73" s="17">
        <v>0</v>
      </c>
      <c r="F73" s="17">
        <v>3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 t="s">
        <v>113</v>
      </c>
      <c r="M73" s="23">
        <v>1</v>
      </c>
      <c r="N73" s="23">
        <v>1</v>
      </c>
      <c r="O73" s="23">
        <v>3</v>
      </c>
      <c r="P73" s="23">
        <v>0</v>
      </c>
      <c r="Q73" s="23">
        <v>1</v>
      </c>
      <c r="R73" s="61"/>
      <c r="S73" s="19" t="s">
        <v>134</v>
      </c>
      <c r="T73" s="61" t="s">
        <v>95</v>
      </c>
      <c r="U73" s="50">
        <v>3000</v>
      </c>
      <c r="V73" s="50">
        <v>3000</v>
      </c>
      <c r="W73" s="43">
        <f t="shared" si="2"/>
        <v>1</v>
      </c>
      <c r="X73" s="50"/>
      <c r="Y73" s="18">
        <v>1</v>
      </c>
      <c r="Z73" s="65"/>
    </row>
    <row r="74" spans="1:26" s="64" customFormat="1">
      <c r="A74" s="45"/>
      <c r="B74" s="17" t="s">
        <v>203</v>
      </c>
      <c r="C74" s="17">
        <v>4</v>
      </c>
      <c r="D74" s="17">
        <v>1</v>
      </c>
      <c r="E74" s="17">
        <v>0</v>
      </c>
      <c r="F74" s="17">
        <v>3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 t="s">
        <v>113</v>
      </c>
      <c r="M74" s="23">
        <v>1</v>
      </c>
      <c r="N74" s="23">
        <v>1</v>
      </c>
      <c r="O74" s="23">
        <v>3</v>
      </c>
      <c r="P74" s="23">
        <v>0</v>
      </c>
      <c r="Q74" s="23">
        <v>1</v>
      </c>
      <c r="R74" s="61"/>
      <c r="S74" s="19" t="s">
        <v>135</v>
      </c>
      <c r="T74" s="61" t="s">
        <v>95</v>
      </c>
      <c r="U74" s="16">
        <v>700</v>
      </c>
      <c r="V74" s="16">
        <v>700</v>
      </c>
      <c r="W74" s="43">
        <f t="shared" si="2"/>
        <v>1</v>
      </c>
      <c r="X74" s="50"/>
      <c r="Y74" s="18">
        <v>1</v>
      </c>
      <c r="Z74" s="65"/>
    </row>
    <row r="75" spans="1:26" s="64" customFormat="1">
      <c r="A75" s="45"/>
      <c r="B75" s="17" t="s">
        <v>203</v>
      </c>
      <c r="C75" s="17">
        <v>4</v>
      </c>
      <c r="D75" s="17">
        <v>1</v>
      </c>
      <c r="E75" s="17">
        <v>0</v>
      </c>
      <c r="F75" s="17">
        <v>3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 t="s">
        <v>113</v>
      </c>
      <c r="M75" s="23">
        <v>1</v>
      </c>
      <c r="N75" s="23">
        <v>1</v>
      </c>
      <c r="O75" s="23">
        <v>3</v>
      </c>
      <c r="P75" s="23">
        <v>0</v>
      </c>
      <c r="Q75" s="23">
        <v>1</v>
      </c>
      <c r="R75" s="61"/>
      <c r="S75" s="19" t="s">
        <v>31</v>
      </c>
      <c r="T75" s="61" t="s">
        <v>94</v>
      </c>
      <c r="U75" s="54">
        <v>9</v>
      </c>
      <c r="V75" s="54">
        <v>9</v>
      </c>
      <c r="W75" s="43">
        <f t="shared" si="2"/>
        <v>1</v>
      </c>
      <c r="X75" s="50"/>
      <c r="Y75" s="18">
        <v>1</v>
      </c>
      <c r="Z75" s="65"/>
    </row>
    <row r="76" spans="1:26" s="64" customFormat="1">
      <c r="A76" s="45"/>
      <c r="B76" s="17" t="s">
        <v>203</v>
      </c>
      <c r="C76" s="17">
        <v>4</v>
      </c>
      <c r="D76" s="17">
        <v>1</v>
      </c>
      <c r="E76" s="17">
        <v>0</v>
      </c>
      <c r="F76" s="17">
        <v>3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 t="s">
        <v>113</v>
      </c>
      <c r="M76" s="23">
        <v>1</v>
      </c>
      <c r="N76" s="23">
        <v>1</v>
      </c>
      <c r="O76" s="23">
        <v>3</v>
      </c>
      <c r="P76" s="23">
        <v>0</v>
      </c>
      <c r="Q76" s="23">
        <v>2</v>
      </c>
      <c r="R76" s="61"/>
      <c r="S76" s="52" t="s">
        <v>32</v>
      </c>
      <c r="T76" s="61" t="s">
        <v>96</v>
      </c>
      <c r="U76" s="20" t="s">
        <v>100</v>
      </c>
      <c r="V76" s="20" t="s">
        <v>100</v>
      </c>
      <c r="W76" s="43"/>
      <c r="X76" s="54"/>
      <c r="Y76" s="18"/>
      <c r="Z76" s="65"/>
    </row>
    <row r="77" spans="1:26" s="64" customFormat="1">
      <c r="A77" s="45"/>
      <c r="B77" s="17" t="s">
        <v>203</v>
      </c>
      <c r="C77" s="17">
        <v>4</v>
      </c>
      <c r="D77" s="17">
        <v>1</v>
      </c>
      <c r="E77" s="17">
        <v>0</v>
      </c>
      <c r="F77" s="17">
        <v>3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 t="s">
        <v>113</v>
      </c>
      <c r="M77" s="23">
        <v>1</v>
      </c>
      <c r="N77" s="23">
        <v>1</v>
      </c>
      <c r="O77" s="23">
        <v>3</v>
      </c>
      <c r="P77" s="23">
        <v>0</v>
      </c>
      <c r="Q77" s="23">
        <v>2</v>
      </c>
      <c r="R77" s="61"/>
      <c r="S77" s="19" t="s">
        <v>29</v>
      </c>
      <c r="T77" s="61" t="s">
        <v>94</v>
      </c>
      <c r="U77" s="16">
        <v>2</v>
      </c>
      <c r="V77" s="16">
        <v>2</v>
      </c>
      <c r="W77" s="43">
        <f>V77/U77</f>
        <v>1</v>
      </c>
      <c r="X77" s="50"/>
      <c r="Y77" s="18">
        <v>1</v>
      </c>
      <c r="Z77" s="65"/>
    </row>
    <row r="78" spans="1:26" s="64" customFormat="1" ht="16.5" customHeight="1">
      <c r="A78" s="45"/>
      <c r="B78" s="17" t="s">
        <v>203</v>
      </c>
      <c r="C78" s="17">
        <v>4</v>
      </c>
      <c r="D78" s="17">
        <v>1</v>
      </c>
      <c r="E78" s="17">
        <v>0</v>
      </c>
      <c r="F78" s="17">
        <v>3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 t="s">
        <v>113</v>
      </c>
      <c r="M78" s="23">
        <v>1</v>
      </c>
      <c r="N78" s="23">
        <v>1</v>
      </c>
      <c r="O78" s="23">
        <v>3</v>
      </c>
      <c r="P78" s="23">
        <v>0</v>
      </c>
      <c r="Q78" s="23">
        <v>3</v>
      </c>
      <c r="R78" s="61">
        <v>3</v>
      </c>
      <c r="S78" s="27" t="s">
        <v>148</v>
      </c>
      <c r="T78" s="61" t="s">
        <v>92</v>
      </c>
      <c r="U78" s="15">
        <v>31.1</v>
      </c>
      <c r="V78" s="15">
        <v>31.1</v>
      </c>
      <c r="W78" s="43">
        <f>V78/U78</f>
        <v>1</v>
      </c>
      <c r="X78" s="14"/>
      <c r="Y78" s="18"/>
      <c r="Z78" s="65"/>
    </row>
    <row r="79" spans="1:26" s="64" customFormat="1" ht="16.5" customHeight="1">
      <c r="A79" s="45"/>
      <c r="B79" s="17" t="s">
        <v>203</v>
      </c>
      <c r="C79" s="17">
        <v>4</v>
      </c>
      <c r="D79" s="17">
        <v>1</v>
      </c>
      <c r="E79" s="17">
        <v>0</v>
      </c>
      <c r="F79" s="17">
        <v>3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 t="s">
        <v>113</v>
      </c>
      <c r="M79" s="23">
        <v>1</v>
      </c>
      <c r="N79" s="23">
        <v>1</v>
      </c>
      <c r="O79" s="23">
        <v>3</v>
      </c>
      <c r="P79" s="23">
        <v>0</v>
      </c>
      <c r="Q79" s="23">
        <v>3</v>
      </c>
      <c r="R79" s="61"/>
      <c r="S79" s="19" t="s">
        <v>149</v>
      </c>
      <c r="T79" s="61" t="s">
        <v>95</v>
      </c>
      <c r="U79" s="16">
        <v>25</v>
      </c>
      <c r="V79" s="16">
        <v>25</v>
      </c>
      <c r="W79" s="43">
        <f>V79/U79</f>
        <v>1</v>
      </c>
      <c r="X79" s="50"/>
      <c r="Y79" s="18">
        <v>1</v>
      </c>
      <c r="Z79" s="65"/>
    </row>
    <row r="80" spans="1:26" s="64" customFormat="1">
      <c r="A80" s="45"/>
      <c r="B80" s="17" t="s">
        <v>203</v>
      </c>
      <c r="C80" s="17">
        <v>4</v>
      </c>
      <c r="D80" s="17">
        <v>1</v>
      </c>
      <c r="E80" s="17">
        <v>0</v>
      </c>
      <c r="F80" s="17">
        <v>3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 t="s">
        <v>113</v>
      </c>
      <c r="M80" s="23">
        <v>1</v>
      </c>
      <c r="N80" s="23">
        <v>1</v>
      </c>
      <c r="O80" s="23">
        <v>3</v>
      </c>
      <c r="P80" s="23">
        <v>0</v>
      </c>
      <c r="Q80" s="23">
        <v>3</v>
      </c>
      <c r="R80" s="61"/>
      <c r="S80" s="19" t="s">
        <v>121</v>
      </c>
      <c r="T80" s="61" t="s">
        <v>95</v>
      </c>
      <c r="U80" s="16">
        <v>5000</v>
      </c>
      <c r="V80" s="16">
        <v>5000</v>
      </c>
      <c r="W80" s="43">
        <f>V80/U80</f>
        <v>1</v>
      </c>
      <c r="X80" s="50"/>
      <c r="Y80" s="18">
        <v>1</v>
      </c>
      <c r="Z80" s="65"/>
    </row>
    <row r="81" spans="1:26" s="64" customFormat="1" ht="16.5" customHeight="1">
      <c r="A81" s="45"/>
      <c r="B81" s="17" t="s">
        <v>203</v>
      </c>
      <c r="C81" s="17">
        <v>4</v>
      </c>
      <c r="D81" s="17">
        <v>1</v>
      </c>
      <c r="E81" s="17">
        <v>0</v>
      </c>
      <c r="F81" s="17">
        <v>3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 t="s">
        <v>113</v>
      </c>
      <c r="M81" s="23">
        <v>1</v>
      </c>
      <c r="N81" s="23">
        <v>1</v>
      </c>
      <c r="O81" s="23">
        <v>3</v>
      </c>
      <c r="P81" s="23">
        <v>0</v>
      </c>
      <c r="Q81" s="23">
        <v>4</v>
      </c>
      <c r="R81" s="61"/>
      <c r="S81" s="52" t="s">
        <v>40</v>
      </c>
      <c r="T81" s="61" t="s">
        <v>96</v>
      </c>
      <c r="U81" s="20" t="s">
        <v>100</v>
      </c>
      <c r="V81" s="20" t="s">
        <v>100</v>
      </c>
      <c r="W81" s="43"/>
      <c r="X81" s="54"/>
      <c r="Y81" s="18"/>
      <c r="Z81" s="65"/>
    </row>
    <row r="82" spans="1:26" s="64" customFormat="1">
      <c r="A82" s="45"/>
      <c r="B82" s="17" t="s">
        <v>203</v>
      </c>
      <c r="C82" s="17">
        <v>4</v>
      </c>
      <c r="D82" s="17">
        <v>1</v>
      </c>
      <c r="E82" s="17">
        <v>0</v>
      </c>
      <c r="F82" s="17">
        <v>3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 t="s">
        <v>113</v>
      </c>
      <c r="M82" s="23">
        <v>1</v>
      </c>
      <c r="N82" s="23">
        <v>1</v>
      </c>
      <c r="O82" s="23">
        <v>3</v>
      </c>
      <c r="P82" s="23">
        <v>0</v>
      </c>
      <c r="Q82" s="23">
        <v>4</v>
      </c>
      <c r="R82" s="61"/>
      <c r="S82" s="19" t="s">
        <v>39</v>
      </c>
      <c r="T82" s="61" t="s">
        <v>94</v>
      </c>
      <c r="U82" s="16">
        <v>9</v>
      </c>
      <c r="V82" s="16">
        <v>9</v>
      </c>
      <c r="W82" s="43">
        <f t="shared" ref="W82:W124" si="3">V82/U82</f>
        <v>1</v>
      </c>
      <c r="X82" s="50"/>
      <c r="Y82" s="18">
        <v>1</v>
      </c>
      <c r="Z82" s="65"/>
    </row>
    <row r="83" spans="1:26">
      <c r="A83" s="45"/>
      <c r="B83" s="17" t="s">
        <v>203</v>
      </c>
      <c r="C83" s="17">
        <v>4</v>
      </c>
      <c r="D83" s="17">
        <v>2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 t="s">
        <v>113</v>
      </c>
      <c r="M83" s="23">
        <v>1</v>
      </c>
      <c r="N83" s="23">
        <v>2</v>
      </c>
      <c r="O83" s="23">
        <v>0</v>
      </c>
      <c r="P83" s="23">
        <v>0</v>
      </c>
      <c r="Q83" s="23">
        <v>0</v>
      </c>
      <c r="R83" s="49"/>
      <c r="S83" s="19" t="s">
        <v>33</v>
      </c>
      <c r="T83" s="49" t="s">
        <v>92</v>
      </c>
      <c r="U83" s="14">
        <f>U86+U99</f>
        <v>1962.5</v>
      </c>
      <c r="V83" s="14">
        <v>1962.5</v>
      </c>
      <c r="W83" s="43">
        <f t="shared" si="3"/>
        <v>1</v>
      </c>
      <c r="X83" s="14"/>
      <c r="Y83" s="18"/>
      <c r="Z83" s="65"/>
    </row>
    <row r="84" spans="1:26">
      <c r="A84" s="45"/>
      <c r="B84" s="17" t="s">
        <v>203</v>
      </c>
      <c r="C84" s="17">
        <v>4</v>
      </c>
      <c r="D84" s="17">
        <v>2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 t="s">
        <v>113</v>
      </c>
      <c r="M84" s="23">
        <v>1</v>
      </c>
      <c r="N84" s="23">
        <v>2</v>
      </c>
      <c r="O84" s="23">
        <v>0</v>
      </c>
      <c r="P84" s="23">
        <v>0</v>
      </c>
      <c r="Q84" s="23">
        <v>0</v>
      </c>
      <c r="R84" s="49">
        <v>3</v>
      </c>
      <c r="S84" s="19" t="s">
        <v>155</v>
      </c>
      <c r="T84" s="49" t="s">
        <v>92</v>
      </c>
      <c r="U84" s="14">
        <f>SUM(U87+U100)</f>
        <v>573</v>
      </c>
      <c r="V84" s="14">
        <v>573</v>
      </c>
      <c r="W84" s="43">
        <f t="shared" si="3"/>
        <v>1</v>
      </c>
      <c r="X84" s="14"/>
      <c r="Y84" s="18"/>
      <c r="Z84" s="65"/>
    </row>
    <row r="85" spans="1:26">
      <c r="A85" s="45"/>
      <c r="B85" s="17" t="s">
        <v>203</v>
      </c>
      <c r="C85" s="17">
        <v>4</v>
      </c>
      <c r="D85" s="17">
        <v>2</v>
      </c>
      <c r="E85" s="17">
        <v>0</v>
      </c>
      <c r="F85" s="17">
        <v>1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 t="s">
        <v>113</v>
      </c>
      <c r="M85" s="23">
        <v>1</v>
      </c>
      <c r="N85" s="23">
        <v>2</v>
      </c>
      <c r="O85" s="23">
        <v>0</v>
      </c>
      <c r="P85" s="23">
        <v>0</v>
      </c>
      <c r="Q85" s="23">
        <v>0</v>
      </c>
      <c r="R85" s="49">
        <v>2</v>
      </c>
      <c r="S85" s="19" t="s">
        <v>154</v>
      </c>
      <c r="T85" s="49" t="s">
        <v>92</v>
      </c>
      <c r="U85" s="14">
        <f>SUM(U88+U101)</f>
        <v>1389.5</v>
      </c>
      <c r="V85" s="14">
        <v>1389.5</v>
      </c>
      <c r="W85" s="43">
        <f t="shared" si="3"/>
        <v>1</v>
      </c>
      <c r="X85" s="14"/>
      <c r="Y85" s="18"/>
      <c r="Z85" s="65"/>
    </row>
    <row r="86" spans="1:26">
      <c r="A86" s="45"/>
      <c r="B86" s="17" t="s">
        <v>203</v>
      </c>
      <c r="C86" s="17">
        <v>4</v>
      </c>
      <c r="D86" s="17">
        <v>2</v>
      </c>
      <c r="E86" s="17">
        <v>0</v>
      </c>
      <c r="F86" s="17">
        <v>1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 t="s">
        <v>113</v>
      </c>
      <c r="M86" s="23">
        <v>1</v>
      </c>
      <c r="N86" s="23">
        <v>2</v>
      </c>
      <c r="O86" s="23">
        <v>1</v>
      </c>
      <c r="P86" s="23">
        <v>0</v>
      </c>
      <c r="Q86" s="23">
        <v>0</v>
      </c>
      <c r="R86" s="49">
        <v>3</v>
      </c>
      <c r="S86" s="19" t="s">
        <v>36</v>
      </c>
      <c r="T86" s="49" t="s">
        <v>92</v>
      </c>
      <c r="U86" s="14">
        <f>U91+U97</f>
        <v>1098.6000000000001</v>
      </c>
      <c r="V86" s="14">
        <v>1098.5999999999999</v>
      </c>
      <c r="W86" s="43">
        <f t="shared" si="3"/>
        <v>0.99999999999999978</v>
      </c>
      <c r="X86" s="14"/>
      <c r="Y86" s="18"/>
      <c r="Z86" s="65"/>
    </row>
    <row r="87" spans="1:26">
      <c r="A87" s="45"/>
      <c r="B87" s="17" t="s">
        <v>203</v>
      </c>
      <c r="C87" s="17">
        <v>4</v>
      </c>
      <c r="D87" s="17">
        <v>2</v>
      </c>
      <c r="E87" s="17">
        <v>0</v>
      </c>
      <c r="F87" s="17">
        <v>1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 t="s">
        <v>113</v>
      </c>
      <c r="M87" s="23">
        <v>1</v>
      </c>
      <c r="N87" s="23">
        <v>2</v>
      </c>
      <c r="O87" s="23">
        <v>1</v>
      </c>
      <c r="P87" s="23">
        <v>0</v>
      </c>
      <c r="Q87" s="23">
        <v>1</v>
      </c>
      <c r="R87" s="49">
        <v>3</v>
      </c>
      <c r="S87" s="19" t="s">
        <v>155</v>
      </c>
      <c r="T87" s="49" t="s">
        <v>92</v>
      </c>
      <c r="U87" s="14">
        <f>SUM(U92+U97)</f>
        <v>417.59999999999997</v>
      </c>
      <c r="V87" s="14">
        <v>417.6</v>
      </c>
      <c r="W87" s="43">
        <f t="shared" si="3"/>
        <v>1.0000000000000002</v>
      </c>
      <c r="X87" s="14"/>
      <c r="Y87" s="18"/>
      <c r="Z87" s="65"/>
    </row>
    <row r="88" spans="1:26">
      <c r="A88" s="45"/>
      <c r="B88" s="17" t="s">
        <v>203</v>
      </c>
      <c r="C88" s="17">
        <v>4</v>
      </c>
      <c r="D88" s="17">
        <v>2</v>
      </c>
      <c r="E88" s="17">
        <v>0</v>
      </c>
      <c r="F88" s="17">
        <v>1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 t="s">
        <v>113</v>
      </c>
      <c r="M88" s="23">
        <v>1</v>
      </c>
      <c r="N88" s="23">
        <v>2</v>
      </c>
      <c r="O88" s="23">
        <v>1</v>
      </c>
      <c r="P88" s="23">
        <v>0</v>
      </c>
      <c r="Q88" s="23">
        <v>1</v>
      </c>
      <c r="R88" s="49">
        <v>2</v>
      </c>
      <c r="S88" s="19" t="s">
        <v>154</v>
      </c>
      <c r="T88" s="49" t="s">
        <v>92</v>
      </c>
      <c r="U88" s="14">
        <v>681</v>
      </c>
      <c r="V88" s="14">
        <v>681</v>
      </c>
      <c r="W88" s="43">
        <f t="shared" si="3"/>
        <v>1</v>
      </c>
      <c r="X88" s="14"/>
      <c r="Y88" s="18"/>
      <c r="Z88" s="65"/>
    </row>
    <row r="89" spans="1:26" s="75" customFormat="1">
      <c r="A89" s="45"/>
      <c r="B89" s="17" t="s">
        <v>203</v>
      </c>
      <c r="C89" s="17">
        <v>4</v>
      </c>
      <c r="D89" s="17">
        <v>2</v>
      </c>
      <c r="E89" s="17">
        <v>0</v>
      </c>
      <c r="F89" s="17">
        <v>1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 t="s">
        <v>113</v>
      </c>
      <c r="M89" s="23">
        <v>1</v>
      </c>
      <c r="N89" s="23">
        <v>2</v>
      </c>
      <c r="O89" s="23">
        <v>1</v>
      </c>
      <c r="P89" s="23">
        <v>0</v>
      </c>
      <c r="Q89" s="23">
        <v>0</v>
      </c>
      <c r="R89" s="61"/>
      <c r="S89" s="19" t="s">
        <v>138</v>
      </c>
      <c r="T89" s="61" t="s">
        <v>93</v>
      </c>
      <c r="U89" s="14">
        <v>1.7</v>
      </c>
      <c r="V89" s="14">
        <v>1.7</v>
      </c>
      <c r="W89" s="43">
        <f t="shared" si="3"/>
        <v>1</v>
      </c>
      <c r="X89" s="14"/>
      <c r="Y89" s="18">
        <v>1</v>
      </c>
      <c r="Z89" s="74"/>
    </row>
    <row r="90" spans="1:26" s="64" customFormat="1">
      <c r="A90" s="67"/>
      <c r="B90" s="68" t="s">
        <v>203</v>
      </c>
      <c r="C90" s="68">
        <v>4</v>
      </c>
      <c r="D90" s="68">
        <v>2</v>
      </c>
      <c r="E90" s="68">
        <v>0</v>
      </c>
      <c r="F90" s="68">
        <v>1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 t="s">
        <v>113</v>
      </c>
      <c r="M90" s="69">
        <v>1</v>
      </c>
      <c r="N90" s="69">
        <v>2</v>
      </c>
      <c r="O90" s="69">
        <v>1</v>
      </c>
      <c r="P90" s="69">
        <v>0</v>
      </c>
      <c r="Q90" s="69">
        <v>0</v>
      </c>
      <c r="R90" s="62"/>
      <c r="S90" s="70" t="s">
        <v>34</v>
      </c>
      <c r="T90" s="62" t="s">
        <v>93</v>
      </c>
      <c r="U90" s="71">
        <v>9</v>
      </c>
      <c r="V90" s="72">
        <v>9</v>
      </c>
      <c r="W90" s="73">
        <f t="shared" si="3"/>
        <v>1</v>
      </c>
      <c r="X90" s="71"/>
      <c r="Y90" s="63">
        <v>1</v>
      </c>
      <c r="Z90" s="65"/>
    </row>
    <row r="91" spans="1:26" s="64" customFormat="1">
      <c r="A91" s="45"/>
      <c r="B91" s="17" t="s">
        <v>203</v>
      </c>
      <c r="C91" s="17">
        <v>4</v>
      </c>
      <c r="D91" s="17">
        <v>2</v>
      </c>
      <c r="E91" s="17">
        <v>0</v>
      </c>
      <c r="F91" s="17">
        <v>1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 t="s">
        <v>113</v>
      </c>
      <c r="M91" s="23">
        <v>1</v>
      </c>
      <c r="N91" s="23">
        <v>2</v>
      </c>
      <c r="O91" s="23">
        <v>1</v>
      </c>
      <c r="P91" s="23">
        <v>0</v>
      </c>
      <c r="Q91" s="23">
        <v>1</v>
      </c>
      <c r="R91" s="61">
        <v>3</v>
      </c>
      <c r="S91" s="27" t="s">
        <v>37</v>
      </c>
      <c r="T91" s="61" t="s">
        <v>92</v>
      </c>
      <c r="U91" s="14">
        <f>SUM(U92+U93)</f>
        <v>1088.2</v>
      </c>
      <c r="V91" s="14">
        <v>1088.2</v>
      </c>
      <c r="W91" s="43">
        <f t="shared" si="3"/>
        <v>1</v>
      </c>
      <c r="X91" s="14"/>
      <c r="Y91" s="18"/>
      <c r="Z91" s="65"/>
    </row>
    <row r="92" spans="1:26" s="64" customFormat="1">
      <c r="A92" s="45"/>
      <c r="B92" s="17" t="s">
        <v>203</v>
      </c>
      <c r="C92" s="17">
        <v>4</v>
      </c>
      <c r="D92" s="17">
        <v>2</v>
      </c>
      <c r="E92" s="17">
        <v>0</v>
      </c>
      <c r="F92" s="17">
        <v>1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 t="s">
        <v>113</v>
      </c>
      <c r="M92" s="23">
        <v>1</v>
      </c>
      <c r="N92" s="23">
        <v>2</v>
      </c>
      <c r="O92" s="23">
        <v>1</v>
      </c>
      <c r="P92" s="23">
        <v>0</v>
      </c>
      <c r="Q92" s="23">
        <v>1</v>
      </c>
      <c r="R92" s="61">
        <v>3</v>
      </c>
      <c r="S92" s="19" t="s">
        <v>155</v>
      </c>
      <c r="T92" s="61" t="s">
        <v>92</v>
      </c>
      <c r="U92" s="14">
        <v>407.2</v>
      </c>
      <c r="V92" s="14">
        <v>407.2</v>
      </c>
      <c r="W92" s="43">
        <f t="shared" si="3"/>
        <v>1</v>
      </c>
      <c r="X92" s="14"/>
      <c r="Y92" s="18"/>
      <c r="Z92" s="65"/>
    </row>
    <row r="93" spans="1:26" s="64" customFormat="1">
      <c r="A93" s="45"/>
      <c r="B93" s="17" t="s">
        <v>203</v>
      </c>
      <c r="C93" s="17">
        <v>4</v>
      </c>
      <c r="D93" s="17">
        <v>2</v>
      </c>
      <c r="E93" s="17">
        <v>0</v>
      </c>
      <c r="F93" s="17">
        <v>1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 t="s">
        <v>113</v>
      </c>
      <c r="M93" s="23">
        <v>1</v>
      </c>
      <c r="N93" s="23">
        <v>2</v>
      </c>
      <c r="O93" s="23">
        <v>1</v>
      </c>
      <c r="P93" s="23">
        <v>0</v>
      </c>
      <c r="Q93" s="23">
        <v>1</v>
      </c>
      <c r="R93" s="61">
        <v>2</v>
      </c>
      <c r="S93" s="19" t="s">
        <v>154</v>
      </c>
      <c r="T93" s="61" t="s">
        <v>92</v>
      </c>
      <c r="U93" s="14">
        <v>681</v>
      </c>
      <c r="V93" s="14">
        <v>681</v>
      </c>
      <c r="W93" s="43">
        <f t="shared" si="3"/>
        <v>1</v>
      </c>
      <c r="X93" s="14"/>
      <c r="Y93" s="18"/>
      <c r="Z93" s="65"/>
    </row>
    <row r="94" spans="1:26" s="64" customFormat="1">
      <c r="A94" s="45"/>
      <c r="B94" s="17" t="s">
        <v>203</v>
      </c>
      <c r="C94" s="17">
        <v>4</v>
      </c>
      <c r="D94" s="17">
        <v>2</v>
      </c>
      <c r="E94" s="17">
        <v>0</v>
      </c>
      <c r="F94" s="17">
        <v>1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 t="s">
        <v>113</v>
      </c>
      <c r="M94" s="23">
        <v>1</v>
      </c>
      <c r="N94" s="23">
        <v>2</v>
      </c>
      <c r="O94" s="23">
        <v>1</v>
      </c>
      <c r="P94" s="23">
        <v>0</v>
      </c>
      <c r="Q94" s="23">
        <v>1</v>
      </c>
      <c r="R94" s="61"/>
      <c r="S94" s="19" t="s">
        <v>122</v>
      </c>
      <c r="T94" s="61" t="s">
        <v>95</v>
      </c>
      <c r="U94" s="50">
        <v>255</v>
      </c>
      <c r="V94" s="50">
        <v>255</v>
      </c>
      <c r="W94" s="43">
        <f t="shared" si="3"/>
        <v>1</v>
      </c>
      <c r="X94" s="50"/>
      <c r="Y94" s="18">
        <v>1</v>
      </c>
      <c r="Z94" s="65"/>
    </row>
    <row r="95" spans="1:26" s="64" customFormat="1">
      <c r="A95" s="45"/>
      <c r="B95" s="17" t="s">
        <v>203</v>
      </c>
      <c r="C95" s="17">
        <v>4</v>
      </c>
      <c r="D95" s="17">
        <v>2</v>
      </c>
      <c r="E95" s="17">
        <v>0</v>
      </c>
      <c r="F95" s="17">
        <v>1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 t="s">
        <v>113</v>
      </c>
      <c r="M95" s="23">
        <v>1</v>
      </c>
      <c r="N95" s="23">
        <v>2</v>
      </c>
      <c r="O95" s="23">
        <v>1</v>
      </c>
      <c r="P95" s="23">
        <v>0</v>
      </c>
      <c r="Q95" s="23">
        <v>1</v>
      </c>
      <c r="R95" s="61"/>
      <c r="S95" s="55" t="s">
        <v>35</v>
      </c>
      <c r="T95" s="61" t="s">
        <v>95</v>
      </c>
      <c r="U95" s="16">
        <v>97</v>
      </c>
      <c r="V95" s="16">
        <v>97</v>
      </c>
      <c r="W95" s="43">
        <f t="shared" si="3"/>
        <v>1</v>
      </c>
      <c r="X95" s="50"/>
      <c r="Y95" s="18">
        <v>1</v>
      </c>
      <c r="Z95" s="65"/>
    </row>
    <row r="96" spans="1:26" s="64" customFormat="1" ht="84" customHeight="1">
      <c r="A96" s="45"/>
      <c r="B96" s="17" t="s">
        <v>203</v>
      </c>
      <c r="C96" s="17">
        <v>4</v>
      </c>
      <c r="D96" s="17">
        <v>2</v>
      </c>
      <c r="E96" s="17">
        <v>0</v>
      </c>
      <c r="F96" s="17">
        <v>1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 t="s">
        <v>113</v>
      </c>
      <c r="M96" s="23">
        <v>1</v>
      </c>
      <c r="N96" s="23">
        <v>2</v>
      </c>
      <c r="O96" s="23">
        <v>1</v>
      </c>
      <c r="P96" s="23">
        <v>0</v>
      </c>
      <c r="Q96" s="23">
        <v>1</v>
      </c>
      <c r="R96" s="61"/>
      <c r="S96" s="19" t="s">
        <v>150</v>
      </c>
      <c r="T96" s="61" t="s">
        <v>94</v>
      </c>
      <c r="U96" s="50">
        <v>6214</v>
      </c>
      <c r="V96" s="50">
        <v>7329</v>
      </c>
      <c r="W96" s="43">
        <f t="shared" si="3"/>
        <v>1.1794335371741229</v>
      </c>
      <c r="X96" s="50" t="s">
        <v>217</v>
      </c>
      <c r="Y96" s="18">
        <v>1</v>
      </c>
      <c r="Z96" s="65"/>
    </row>
    <row r="97" spans="1:26" s="64" customFormat="1" ht="18" customHeight="1">
      <c r="A97" s="45"/>
      <c r="B97" s="17" t="s">
        <v>203</v>
      </c>
      <c r="C97" s="17">
        <v>4</v>
      </c>
      <c r="D97" s="17">
        <v>2</v>
      </c>
      <c r="E97" s="17">
        <v>0</v>
      </c>
      <c r="F97" s="17">
        <v>1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 t="s">
        <v>113</v>
      </c>
      <c r="M97" s="23">
        <v>1</v>
      </c>
      <c r="N97" s="23">
        <v>2</v>
      </c>
      <c r="O97" s="23">
        <v>1</v>
      </c>
      <c r="P97" s="23">
        <v>0</v>
      </c>
      <c r="Q97" s="23">
        <v>2</v>
      </c>
      <c r="R97" s="61">
        <v>3</v>
      </c>
      <c r="S97" s="27" t="s">
        <v>140</v>
      </c>
      <c r="T97" s="61" t="s">
        <v>92</v>
      </c>
      <c r="U97" s="14">
        <v>10.4</v>
      </c>
      <c r="V97" s="14">
        <v>10.4</v>
      </c>
      <c r="W97" s="43">
        <f t="shared" si="3"/>
        <v>1</v>
      </c>
      <c r="X97" s="14"/>
      <c r="Y97" s="18"/>
      <c r="Z97" s="65"/>
    </row>
    <row r="98" spans="1:26" s="64" customFormat="1" ht="13.5" customHeight="1">
      <c r="A98" s="45"/>
      <c r="B98" s="17" t="s">
        <v>203</v>
      </c>
      <c r="C98" s="17">
        <v>4</v>
      </c>
      <c r="D98" s="17">
        <v>2</v>
      </c>
      <c r="E98" s="17">
        <v>0</v>
      </c>
      <c r="F98" s="17">
        <v>1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 t="s">
        <v>113</v>
      </c>
      <c r="M98" s="23">
        <v>1</v>
      </c>
      <c r="N98" s="23">
        <v>2</v>
      </c>
      <c r="O98" s="23">
        <v>1</v>
      </c>
      <c r="P98" s="23">
        <v>0</v>
      </c>
      <c r="Q98" s="23">
        <v>2</v>
      </c>
      <c r="R98" s="61"/>
      <c r="S98" s="19" t="s">
        <v>38</v>
      </c>
      <c r="T98" s="61" t="s">
        <v>94</v>
      </c>
      <c r="U98" s="54">
        <v>1</v>
      </c>
      <c r="V98" s="54">
        <v>1</v>
      </c>
      <c r="W98" s="43">
        <f t="shared" si="3"/>
        <v>1</v>
      </c>
      <c r="X98" s="50"/>
      <c r="Y98" s="18">
        <v>1</v>
      </c>
      <c r="Z98" s="65"/>
    </row>
    <row r="99" spans="1:26" s="64" customFormat="1">
      <c r="A99" s="45"/>
      <c r="B99" s="17" t="s">
        <v>203</v>
      </c>
      <c r="C99" s="17">
        <v>4</v>
      </c>
      <c r="D99" s="17">
        <v>2</v>
      </c>
      <c r="E99" s="17">
        <v>0</v>
      </c>
      <c r="F99" s="17">
        <v>2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 t="s">
        <v>113</v>
      </c>
      <c r="M99" s="23">
        <v>1</v>
      </c>
      <c r="N99" s="23">
        <v>2</v>
      </c>
      <c r="O99" s="23">
        <v>2</v>
      </c>
      <c r="P99" s="23">
        <v>0</v>
      </c>
      <c r="Q99" s="23">
        <v>0</v>
      </c>
      <c r="R99" s="61"/>
      <c r="S99" s="19" t="s">
        <v>119</v>
      </c>
      <c r="T99" s="61" t="s">
        <v>92</v>
      </c>
      <c r="U99" s="15">
        <f>U104+U109</f>
        <v>863.9</v>
      </c>
      <c r="V99" s="15">
        <v>863.9</v>
      </c>
      <c r="W99" s="43">
        <f t="shared" si="3"/>
        <v>1</v>
      </c>
      <c r="X99" s="14"/>
      <c r="Y99" s="18"/>
      <c r="Z99" s="65"/>
    </row>
    <row r="100" spans="1:26" s="64" customFormat="1">
      <c r="A100" s="45"/>
      <c r="B100" s="17" t="s">
        <v>203</v>
      </c>
      <c r="C100" s="17">
        <v>4</v>
      </c>
      <c r="D100" s="17">
        <v>2</v>
      </c>
      <c r="E100" s="17">
        <v>0</v>
      </c>
      <c r="F100" s="17">
        <v>2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 t="s">
        <v>113</v>
      </c>
      <c r="M100" s="23">
        <v>1</v>
      </c>
      <c r="N100" s="23">
        <v>2</v>
      </c>
      <c r="O100" s="23">
        <v>2</v>
      </c>
      <c r="P100" s="23">
        <v>0</v>
      </c>
      <c r="Q100" s="23">
        <v>0</v>
      </c>
      <c r="R100" s="61">
        <v>3</v>
      </c>
      <c r="S100" s="19" t="s">
        <v>155</v>
      </c>
      <c r="T100" s="61" t="s">
        <v>92</v>
      </c>
      <c r="U100" s="15">
        <f>U105+U109</f>
        <v>155.39999999999998</v>
      </c>
      <c r="V100" s="15">
        <v>155.4</v>
      </c>
      <c r="W100" s="43">
        <f t="shared" si="3"/>
        <v>1.0000000000000002</v>
      </c>
      <c r="X100" s="14"/>
      <c r="Y100" s="18"/>
      <c r="Z100" s="65"/>
    </row>
    <row r="101" spans="1:26" s="64" customFormat="1">
      <c r="A101" s="45"/>
      <c r="B101" s="17" t="s">
        <v>203</v>
      </c>
      <c r="C101" s="17">
        <v>4</v>
      </c>
      <c r="D101" s="17">
        <v>2</v>
      </c>
      <c r="E101" s="17">
        <v>0</v>
      </c>
      <c r="F101" s="17">
        <v>2</v>
      </c>
      <c r="G101" s="17" t="s">
        <v>204</v>
      </c>
      <c r="H101" s="17">
        <v>8</v>
      </c>
      <c r="I101" s="17">
        <v>5</v>
      </c>
      <c r="J101" s="17">
        <v>3</v>
      </c>
      <c r="K101" s="17">
        <v>0</v>
      </c>
      <c r="L101" s="17" t="s">
        <v>113</v>
      </c>
      <c r="M101" s="23">
        <v>1</v>
      </c>
      <c r="N101" s="23">
        <v>2</v>
      </c>
      <c r="O101" s="23">
        <v>2</v>
      </c>
      <c r="P101" s="23">
        <v>0</v>
      </c>
      <c r="Q101" s="23">
        <v>0</v>
      </c>
      <c r="R101" s="61">
        <v>2</v>
      </c>
      <c r="S101" s="19" t="s">
        <v>154</v>
      </c>
      <c r="T101" s="61" t="s">
        <v>92</v>
      </c>
      <c r="U101" s="15">
        <f>U106</f>
        <v>708.5</v>
      </c>
      <c r="V101" s="15">
        <v>708.5</v>
      </c>
      <c r="W101" s="43">
        <f t="shared" si="3"/>
        <v>1</v>
      </c>
      <c r="X101" s="14"/>
      <c r="Y101" s="18"/>
      <c r="Z101" s="65"/>
    </row>
    <row r="102" spans="1:26" s="64" customFormat="1">
      <c r="A102" s="45"/>
      <c r="B102" s="17" t="s">
        <v>203</v>
      </c>
      <c r="C102" s="17">
        <v>4</v>
      </c>
      <c r="D102" s="17">
        <v>2</v>
      </c>
      <c r="E102" s="17">
        <v>0</v>
      </c>
      <c r="F102" s="17">
        <v>2</v>
      </c>
      <c r="G102" s="17" t="s">
        <v>204</v>
      </c>
      <c r="H102" s="17">
        <v>8</v>
      </c>
      <c r="I102" s="17">
        <v>5</v>
      </c>
      <c r="J102" s="17">
        <v>3</v>
      </c>
      <c r="K102" s="17">
        <v>0</v>
      </c>
      <c r="L102" s="17" t="s">
        <v>113</v>
      </c>
      <c r="M102" s="23">
        <v>1</v>
      </c>
      <c r="N102" s="23">
        <v>2</v>
      </c>
      <c r="O102" s="23">
        <v>2</v>
      </c>
      <c r="P102" s="23">
        <v>0</v>
      </c>
      <c r="Q102" s="23">
        <v>0</v>
      </c>
      <c r="R102" s="61"/>
      <c r="S102" s="19" t="s">
        <v>77</v>
      </c>
      <c r="T102" s="61" t="s">
        <v>93</v>
      </c>
      <c r="U102" s="15">
        <v>1.6</v>
      </c>
      <c r="V102" s="15">
        <v>1.6</v>
      </c>
      <c r="W102" s="43">
        <f t="shared" si="3"/>
        <v>1</v>
      </c>
      <c r="X102" s="14"/>
      <c r="Y102" s="18">
        <v>1</v>
      </c>
      <c r="Z102" s="65"/>
    </row>
    <row r="103" spans="1:26" s="64" customFormat="1">
      <c r="A103" s="45"/>
      <c r="B103" s="17" t="s">
        <v>203</v>
      </c>
      <c r="C103" s="17">
        <v>4</v>
      </c>
      <c r="D103" s="17">
        <v>2</v>
      </c>
      <c r="E103" s="17">
        <v>0</v>
      </c>
      <c r="F103" s="17">
        <v>2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 t="s">
        <v>113</v>
      </c>
      <c r="M103" s="23">
        <v>1</v>
      </c>
      <c r="N103" s="23">
        <v>2</v>
      </c>
      <c r="O103" s="23">
        <v>2</v>
      </c>
      <c r="P103" s="23">
        <v>0</v>
      </c>
      <c r="Q103" s="23">
        <v>0</v>
      </c>
      <c r="R103" s="61"/>
      <c r="S103" s="19" t="s">
        <v>126</v>
      </c>
      <c r="T103" s="61" t="s">
        <v>94</v>
      </c>
      <c r="U103" s="54">
        <v>2</v>
      </c>
      <c r="V103" s="54">
        <v>2</v>
      </c>
      <c r="W103" s="43">
        <f t="shared" si="3"/>
        <v>1</v>
      </c>
      <c r="X103" s="54"/>
      <c r="Y103" s="18">
        <v>1</v>
      </c>
      <c r="Z103" s="65"/>
    </row>
    <row r="104" spans="1:26" s="64" customFormat="1" ht="18.75" customHeight="1">
      <c r="A104" s="45"/>
      <c r="B104" s="17" t="s">
        <v>203</v>
      </c>
      <c r="C104" s="17">
        <v>4</v>
      </c>
      <c r="D104" s="17">
        <v>2</v>
      </c>
      <c r="E104" s="17">
        <v>0</v>
      </c>
      <c r="F104" s="17">
        <v>2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 t="s">
        <v>113</v>
      </c>
      <c r="M104" s="23">
        <v>1</v>
      </c>
      <c r="N104" s="23">
        <v>2</v>
      </c>
      <c r="O104" s="23">
        <v>2</v>
      </c>
      <c r="P104" s="23">
        <v>0</v>
      </c>
      <c r="Q104" s="23">
        <v>1</v>
      </c>
      <c r="R104" s="61"/>
      <c r="S104" s="27" t="s">
        <v>41</v>
      </c>
      <c r="T104" s="61" t="s">
        <v>92</v>
      </c>
      <c r="U104" s="15">
        <f>U105+U106</f>
        <v>812.1</v>
      </c>
      <c r="V104" s="15">
        <v>812.1</v>
      </c>
      <c r="W104" s="43">
        <f t="shared" si="3"/>
        <v>1</v>
      </c>
      <c r="X104" s="15"/>
      <c r="Y104" s="18"/>
      <c r="Z104" s="65"/>
    </row>
    <row r="105" spans="1:26" s="64" customFormat="1">
      <c r="A105" s="45"/>
      <c r="B105" s="17" t="s">
        <v>203</v>
      </c>
      <c r="C105" s="17">
        <v>4</v>
      </c>
      <c r="D105" s="17">
        <v>2</v>
      </c>
      <c r="E105" s="17">
        <v>0</v>
      </c>
      <c r="F105" s="17">
        <v>2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 t="s">
        <v>113</v>
      </c>
      <c r="M105" s="23">
        <v>1</v>
      </c>
      <c r="N105" s="23">
        <v>2</v>
      </c>
      <c r="O105" s="23">
        <v>2</v>
      </c>
      <c r="P105" s="23">
        <v>0</v>
      </c>
      <c r="Q105" s="23">
        <v>1</v>
      </c>
      <c r="R105" s="61">
        <v>3</v>
      </c>
      <c r="S105" s="19" t="s">
        <v>155</v>
      </c>
      <c r="T105" s="61" t="s">
        <v>92</v>
      </c>
      <c r="U105" s="15">
        <v>103.6</v>
      </c>
      <c r="V105" s="15">
        <v>103.6</v>
      </c>
      <c r="W105" s="43">
        <f t="shared" si="3"/>
        <v>1</v>
      </c>
      <c r="X105" s="14"/>
      <c r="Y105" s="18"/>
      <c r="Z105" s="65"/>
    </row>
    <row r="106" spans="1:26" s="64" customFormat="1">
      <c r="A106" s="45"/>
      <c r="B106" s="17" t="s">
        <v>203</v>
      </c>
      <c r="C106" s="17">
        <v>4</v>
      </c>
      <c r="D106" s="17">
        <v>2</v>
      </c>
      <c r="E106" s="17">
        <v>0</v>
      </c>
      <c r="F106" s="17">
        <v>2</v>
      </c>
      <c r="G106" s="17" t="s">
        <v>204</v>
      </c>
      <c r="H106" s="17">
        <v>8</v>
      </c>
      <c r="I106" s="17">
        <v>5</v>
      </c>
      <c r="J106" s="17">
        <v>3</v>
      </c>
      <c r="K106" s="17">
        <v>0</v>
      </c>
      <c r="L106" s="17" t="s">
        <v>113</v>
      </c>
      <c r="M106" s="23">
        <v>1</v>
      </c>
      <c r="N106" s="23">
        <v>2</v>
      </c>
      <c r="O106" s="23">
        <v>2</v>
      </c>
      <c r="P106" s="23">
        <v>0</v>
      </c>
      <c r="Q106" s="23">
        <v>1</v>
      </c>
      <c r="R106" s="61">
        <v>2</v>
      </c>
      <c r="S106" s="19" t="s">
        <v>154</v>
      </c>
      <c r="T106" s="61" t="s">
        <v>92</v>
      </c>
      <c r="U106" s="15">
        <v>708.5</v>
      </c>
      <c r="V106" s="15">
        <v>708.5</v>
      </c>
      <c r="W106" s="43">
        <f t="shared" si="3"/>
        <v>1</v>
      </c>
      <c r="X106" s="14"/>
      <c r="Y106" s="18"/>
      <c r="Z106" s="65"/>
    </row>
    <row r="107" spans="1:26" s="64" customFormat="1" ht="18" customHeight="1">
      <c r="A107" s="45"/>
      <c r="B107" s="17" t="s">
        <v>203</v>
      </c>
      <c r="C107" s="17">
        <v>4</v>
      </c>
      <c r="D107" s="17">
        <v>2</v>
      </c>
      <c r="E107" s="17">
        <v>0</v>
      </c>
      <c r="F107" s="17">
        <v>2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 t="s">
        <v>113</v>
      </c>
      <c r="M107" s="23">
        <v>1</v>
      </c>
      <c r="N107" s="23">
        <v>2</v>
      </c>
      <c r="O107" s="23">
        <v>2</v>
      </c>
      <c r="P107" s="23">
        <v>0</v>
      </c>
      <c r="Q107" s="23">
        <v>1</v>
      </c>
      <c r="R107" s="61"/>
      <c r="S107" s="55" t="s">
        <v>127</v>
      </c>
      <c r="T107" s="61" t="s">
        <v>94</v>
      </c>
      <c r="U107" s="50">
        <v>2</v>
      </c>
      <c r="V107" s="50">
        <v>2</v>
      </c>
      <c r="W107" s="43">
        <f t="shared" si="3"/>
        <v>1</v>
      </c>
      <c r="X107" s="54"/>
      <c r="Y107" s="18">
        <v>1</v>
      </c>
      <c r="Z107" s="66"/>
    </row>
    <row r="108" spans="1:26" s="64" customFormat="1">
      <c r="A108" s="45"/>
      <c r="B108" s="17" t="s">
        <v>203</v>
      </c>
      <c r="C108" s="17">
        <v>4</v>
      </c>
      <c r="D108" s="17">
        <v>2</v>
      </c>
      <c r="E108" s="17">
        <v>0</v>
      </c>
      <c r="F108" s="17">
        <v>2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 t="s">
        <v>113</v>
      </c>
      <c r="M108" s="23">
        <v>1</v>
      </c>
      <c r="N108" s="23">
        <v>2</v>
      </c>
      <c r="O108" s="23">
        <v>2</v>
      </c>
      <c r="P108" s="23">
        <v>0</v>
      </c>
      <c r="Q108" s="23">
        <v>1</v>
      </c>
      <c r="R108" s="61"/>
      <c r="S108" s="19" t="s">
        <v>104</v>
      </c>
      <c r="T108" s="61" t="s">
        <v>95</v>
      </c>
      <c r="U108" s="16">
        <v>1</v>
      </c>
      <c r="V108" s="16">
        <v>1</v>
      </c>
      <c r="W108" s="43">
        <f t="shared" si="3"/>
        <v>1</v>
      </c>
      <c r="X108" s="54"/>
      <c r="Y108" s="18">
        <v>1</v>
      </c>
      <c r="Z108" s="65"/>
    </row>
    <row r="109" spans="1:26" s="64" customFormat="1" ht="33" customHeight="1">
      <c r="A109" s="45"/>
      <c r="B109" s="17" t="s">
        <v>203</v>
      </c>
      <c r="C109" s="17">
        <v>4</v>
      </c>
      <c r="D109" s="17">
        <v>2</v>
      </c>
      <c r="E109" s="17">
        <v>0</v>
      </c>
      <c r="F109" s="17">
        <v>2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 t="s">
        <v>113</v>
      </c>
      <c r="M109" s="23">
        <v>1</v>
      </c>
      <c r="N109" s="23">
        <v>2</v>
      </c>
      <c r="O109" s="23">
        <v>2</v>
      </c>
      <c r="P109" s="23">
        <v>0</v>
      </c>
      <c r="Q109" s="23">
        <v>2</v>
      </c>
      <c r="R109" s="61">
        <v>3</v>
      </c>
      <c r="S109" s="27" t="s">
        <v>42</v>
      </c>
      <c r="T109" s="61" t="s">
        <v>92</v>
      </c>
      <c r="U109" s="14">
        <v>51.8</v>
      </c>
      <c r="V109" s="14">
        <v>51.8</v>
      </c>
      <c r="W109" s="43">
        <f t="shared" si="3"/>
        <v>1</v>
      </c>
      <c r="X109" s="15"/>
      <c r="Y109" s="18"/>
      <c r="Z109" s="65"/>
    </row>
    <row r="110" spans="1:26" s="64" customFormat="1">
      <c r="A110" s="45"/>
      <c r="B110" s="17" t="s">
        <v>203</v>
      </c>
      <c r="C110" s="17">
        <v>4</v>
      </c>
      <c r="D110" s="17">
        <v>2</v>
      </c>
      <c r="E110" s="17">
        <v>0</v>
      </c>
      <c r="F110" s="17">
        <v>2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 t="s">
        <v>113</v>
      </c>
      <c r="M110" s="23">
        <v>1</v>
      </c>
      <c r="N110" s="23">
        <v>2</v>
      </c>
      <c r="O110" s="23">
        <v>2</v>
      </c>
      <c r="P110" s="23">
        <v>0</v>
      </c>
      <c r="Q110" s="23">
        <v>2</v>
      </c>
      <c r="R110" s="61"/>
      <c r="S110" s="19" t="s">
        <v>43</v>
      </c>
      <c r="T110" s="61" t="s">
        <v>94</v>
      </c>
      <c r="U110" s="16">
        <v>2</v>
      </c>
      <c r="V110" s="16">
        <v>2</v>
      </c>
      <c r="W110" s="43">
        <f t="shared" si="3"/>
        <v>1</v>
      </c>
      <c r="X110" s="54"/>
      <c r="Y110" s="18">
        <v>1</v>
      </c>
      <c r="Z110" s="65"/>
    </row>
    <row r="111" spans="1:26" s="64" customFormat="1">
      <c r="A111" s="45"/>
      <c r="B111" s="17" t="s">
        <v>203</v>
      </c>
      <c r="C111" s="17">
        <v>4</v>
      </c>
      <c r="D111" s="17">
        <v>3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 t="s">
        <v>113</v>
      </c>
      <c r="M111" s="23">
        <v>1</v>
      </c>
      <c r="N111" s="23">
        <v>3</v>
      </c>
      <c r="O111" s="23">
        <v>0</v>
      </c>
      <c r="P111" s="23">
        <v>0</v>
      </c>
      <c r="Q111" s="23">
        <v>0</v>
      </c>
      <c r="R111" s="61">
        <v>3</v>
      </c>
      <c r="S111" s="19" t="s">
        <v>46</v>
      </c>
      <c r="T111" s="61" t="s">
        <v>92</v>
      </c>
      <c r="U111" s="14">
        <f>U114+U128+U136+U144+U154</f>
        <v>2302.6999999999998</v>
      </c>
      <c r="V111" s="14">
        <v>2302.6999999999998</v>
      </c>
      <c r="W111" s="43">
        <f t="shared" si="3"/>
        <v>1</v>
      </c>
      <c r="X111" s="15"/>
      <c r="Y111" s="18"/>
      <c r="Z111" s="65"/>
    </row>
    <row r="112" spans="1:26" s="64" customFormat="1">
      <c r="A112" s="45"/>
      <c r="B112" s="17" t="s">
        <v>203</v>
      </c>
      <c r="C112" s="17">
        <v>4</v>
      </c>
      <c r="D112" s="17">
        <v>3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 t="s">
        <v>113</v>
      </c>
      <c r="M112" s="23">
        <v>1</v>
      </c>
      <c r="N112" s="23">
        <v>3</v>
      </c>
      <c r="O112" s="23">
        <v>0</v>
      </c>
      <c r="P112" s="23">
        <v>0</v>
      </c>
      <c r="Q112" s="23">
        <v>0</v>
      </c>
      <c r="R112" s="61">
        <v>3</v>
      </c>
      <c r="S112" s="19" t="s">
        <v>155</v>
      </c>
      <c r="T112" s="61" t="s">
        <v>92</v>
      </c>
      <c r="U112" s="14">
        <f>U115+U128+U136+U144+U154</f>
        <v>1802.7</v>
      </c>
      <c r="V112" s="14">
        <v>1802.7</v>
      </c>
      <c r="W112" s="43">
        <f t="shared" si="3"/>
        <v>1</v>
      </c>
      <c r="X112" s="15"/>
      <c r="Y112" s="18"/>
      <c r="Z112" s="65"/>
    </row>
    <row r="113" spans="1:26" s="64" customFormat="1">
      <c r="A113" s="45"/>
      <c r="B113" s="17" t="s">
        <v>203</v>
      </c>
      <c r="C113" s="17">
        <v>4</v>
      </c>
      <c r="D113" s="17">
        <v>3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 t="s">
        <v>113</v>
      </c>
      <c r="M113" s="23">
        <v>1</v>
      </c>
      <c r="N113" s="23">
        <v>3</v>
      </c>
      <c r="O113" s="23">
        <v>0</v>
      </c>
      <c r="P113" s="23">
        <v>0</v>
      </c>
      <c r="Q113" s="23">
        <v>0</v>
      </c>
      <c r="R113" s="61">
        <v>2</v>
      </c>
      <c r="S113" s="19" t="s">
        <v>154</v>
      </c>
      <c r="T113" s="61" t="s">
        <v>92</v>
      </c>
      <c r="U113" s="14">
        <v>500</v>
      </c>
      <c r="V113" s="14">
        <v>500</v>
      </c>
      <c r="W113" s="43">
        <f t="shared" si="3"/>
        <v>1</v>
      </c>
      <c r="X113" s="15"/>
      <c r="Y113" s="18"/>
      <c r="Z113" s="65"/>
    </row>
    <row r="114" spans="1:26" s="64" customFormat="1">
      <c r="A114" s="45"/>
      <c r="B114" s="17" t="s">
        <v>203</v>
      </c>
      <c r="C114" s="17">
        <v>4</v>
      </c>
      <c r="D114" s="17">
        <v>3</v>
      </c>
      <c r="E114" s="17">
        <v>0</v>
      </c>
      <c r="F114" s="17">
        <v>1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 t="s">
        <v>113</v>
      </c>
      <c r="M114" s="23">
        <v>1</v>
      </c>
      <c r="N114" s="23">
        <v>3</v>
      </c>
      <c r="O114" s="23">
        <v>1</v>
      </c>
      <c r="P114" s="23">
        <v>0</v>
      </c>
      <c r="Q114" s="23">
        <v>0</v>
      </c>
      <c r="R114" s="61">
        <v>3</v>
      </c>
      <c r="S114" s="19" t="s">
        <v>47</v>
      </c>
      <c r="T114" s="61" t="s">
        <v>92</v>
      </c>
      <c r="U114" s="14">
        <f>U119</f>
        <v>551.79999999999995</v>
      </c>
      <c r="V114" s="14">
        <v>551.79999999999995</v>
      </c>
      <c r="W114" s="43">
        <f t="shared" si="3"/>
        <v>1</v>
      </c>
      <c r="X114" s="15"/>
      <c r="Y114" s="18"/>
      <c r="Z114" s="65"/>
    </row>
    <row r="115" spans="1:26" s="64" customFormat="1">
      <c r="A115" s="45"/>
      <c r="B115" s="17" t="s">
        <v>203</v>
      </c>
      <c r="C115" s="17">
        <v>4</v>
      </c>
      <c r="D115" s="17">
        <v>3</v>
      </c>
      <c r="E115" s="17">
        <v>0</v>
      </c>
      <c r="F115" s="17">
        <v>1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 t="s">
        <v>113</v>
      </c>
      <c r="M115" s="23">
        <v>1</v>
      </c>
      <c r="N115" s="23">
        <v>3</v>
      </c>
      <c r="O115" s="23">
        <v>1</v>
      </c>
      <c r="P115" s="23">
        <v>0</v>
      </c>
      <c r="Q115" s="23">
        <v>0</v>
      </c>
      <c r="R115" s="61">
        <v>3</v>
      </c>
      <c r="S115" s="19" t="s">
        <v>155</v>
      </c>
      <c r="T115" s="61" t="s">
        <v>92</v>
      </c>
      <c r="U115" s="14">
        <f>U120</f>
        <v>51.8</v>
      </c>
      <c r="V115" s="14">
        <v>51.8</v>
      </c>
      <c r="W115" s="43">
        <f t="shared" si="3"/>
        <v>1</v>
      </c>
      <c r="X115" s="15"/>
      <c r="Y115" s="18"/>
      <c r="Z115" s="65"/>
    </row>
    <row r="116" spans="1:26" s="64" customFormat="1">
      <c r="A116" s="45"/>
      <c r="B116" s="17" t="s">
        <v>203</v>
      </c>
      <c r="C116" s="17">
        <v>4</v>
      </c>
      <c r="D116" s="17">
        <v>3</v>
      </c>
      <c r="E116" s="17">
        <v>0</v>
      </c>
      <c r="F116" s="17">
        <v>1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 t="s">
        <v>113</v>
      </c>
      <c r="M116" s="23">
        <v>1</v>
      </c>
      <c r="N116" s="23">
        <v>3</v>
      </c>
      <c r="O116" s="23">
        <v>1</v>
      </c>
      <c r="P116" s="23">
        <v>0</v>
      </c>
      <c r="Q116" s="23">
        <v>0</v>
      </c>
      <c r="R116" s="61">
        <v>2</v>
      </c>
      <c r="S116" s="19" t="s">
        <v>154</v>
      </c>
      <c r="T116" s="61" t="s">
        <v>92</v>
      </c>
      <c r="U116" s="14">
        <v>500</v>
      </c>
      <c r="V116" s="14">
        <v>500</v>
      </c>
      <c r="W116" s="43">
        <f t="shared" si="3"/>
        <v>1</v>
      </c>
      <c r="X116" s="15"/>
      <c r="Y116" s="18"/>
      <c r="Z116" s="65"/>
    </row>
    <row r="117" spans="1:26" s="64" customFormat="1">
      <c r="A117" s="45"/>
      <c r="B117" s="17" t="s">
        <v>203</v>
      </c>
      <c r="C117" s="17">
        <v>4</v>
      </c>
      <c r="D117" s="17">
        <v>3</v>
      </c>
      <c r="E117" s="17">
        <v>0</v>
      </c>
      <c r="F117" s="17">
        <v>1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 t="s">
        <v>113</v>
      </c>
      <c r="M117" s="23">
        <v>1</v>
      </c>
      <c r="N117" s="23">
        <v>3</v>
      </c>
      <c r="O117" s="23">
        <v>1</v>
      </c>
      <c r="P117" s="23">
        <v>0</v>
      </c>
      <c r="Q117" s="23">
        <v>0</v>
      </c>
      <c r="R117" s="61"/>
      <c r="S117" s="19" t="s">
        <v>48</v>
      </c>
      <c r="T117" s="61" t="s">
        <v>93</v>
      </c>
      <c r="U117" s="16">
        <v>32</v>
      </c>
      <c r="V117" s="16">
        <v>32</v>
      </c>
      <c r="W117" s="43">
        <f t="shared" si="3"/>
        <v>1</v>
      </c>
      <c r="X117" s="54"/>
      <c r="Y117" s="18">
        <v>1</v>
      </c>
      <c r="Z117" s="65"/>
    </row>
    <row r="118" spans="1:26" s="64" customFormat="1">
      <c r="A118" s="45"/>
      <c r="B118" s="17" t="s">
        <v>203</v>
      </c>
      <c r="C118" s="17">
        <v>4</v>
      </c>
      <c r="D118" s="17">
        <v>3</v>
      </c>
      <c r="E118" s="17">
        <v>0</v>
      </c>
      <c r="F118" s="17">
        <v>1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 t="s">
        <v>113</v>
      </c>
      <c r="M118" s="23">
        <v>1</v>
      </c>
      <c r="N118" s="23">
        <v>3</v>
      </c>
      <c r="O118" s="23">
        <v>1</v>
      </c>
      <c r="P118" s="23">
        <v>0</v>
      </c>
      <c r="Q118" s="23">
        <v>0</v>
      </c>
      <c r="R118" s="61"/>
      <c r="S118" s="19" t="s">
        <v>44</v>
      </c>
      <c r="T118" s="61" t="s">
        <v>94</v>
      </c>
      <c r="U118" s="50">
        <v>6</v>
      </c>
      <c r="V118" s="50">
        <v>6</v>
      </c>
      <c r="W118" s="43">
        <f t="shared" si="3"/>
        <v>1</v>
      </c>
      <c r="X118" s="54"/>
      <c r="Y118" s="18">
        <v>1</v>
      </c>
      <c r="Z118" s="65"/>
    </row>
    <row r="119" spans="1:26" s="64" customFormat="1">
      <c r="A119" s="45"/>
      <c r="B119" s="17" t="s">
        <v>203</v>
      </c>
      <c r="C119" s="17">
        <v>4</v>
      </c>
      <c r="D119" s="17">
        <v>3</v>
      </c>
      <c r="E119" s="17">
        <v>0</v>
      </c>
      <c r="F119" s="17">
        <v>1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 t="s">
        <v>113</v>
      </c>
      <c r="M119" s="23">
        <v>1</v>
      </c>
      <c r="N119" s="23">
        <v>3</v>
      </c>
      <c r="O119" s="23">
        <v>1</v>
      </c>
      <c r="P119" s="23">
        <v>0</v>
      </c>
      <c r="Q119" s="23">
        <v>1</v>
      </c>
      <c r="R119" s="61">
        <v>3</v>
      </c>
      <c r="S119" s="27" t="s">
        <v>151</v>
      </c>
      <c r="T119" s="61" t="s">
        <v>92</v>
      </c>
      <c r="U119" s="14">
        <f>SUM(U120+U121)</f>
        <v>551.79999999999995</v>
      </c>
      <c r="V119" s="14">
        <v>551.79999999999995</v>
      </c>
      <c r="W119" s="43">
        <f t="shared" si="3"/>
        <v>1</v>
      </c>
      <c r="X119" s="15"/>
      <c r="Y119" s="18"/>
      <c r="Z119" s="65"/>
    </row>
    <row r="120" spans="1:26">
      <c r="A120" s="45"/>
      <c r="B120" s="17" t="s">
        <v>203</v>
      </c>
      <c r="C120" s="17">
        <v>4</v>
      </c>
      <c r="D120" s="17">
        <v>3</v>
      </c>
      <c r="E120" s="17">
        <v>0</v>
      </c>
      <c r="F120" s="17">
        <v>1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 t="s">
        <v>113</v>
      </c>
      <c r="M120" s="23">
        <v>1</v>
      </c>
      <c r="N120" s="23">
        <v>3</v>
      </c>
      <c r="O120" s="23">
        <v>1</v>
      </c>
      <c r="P120" s="23">
        <v>0</v>
      </c>
      <c r="Q120" s="23">
        <v>1</v>
      </c>
      <c r="R120" s="49">
        <v>3</v>
      </c>
      <c r="S120" s="19" t="s">
        <v>155</v>
      </c>
      <c r="T120" s="49" t="s">
        <v>92</v>
      </c>
      <c r="U120" s="14">
        <v>51.8</v>
      </c>
      <c r="V120" s="14">
        <v>51.8</v>
      </c>
      <c r="W120" s="43">
        <f t="shared" si="3"/>
        <v>1</v>
      </c>
      <c r="X120" s="15"/>
      <c r="Y120" s="18"/>
      <c r="Z120" s="65"/>
    </row>
    <row r="121" spans="1:26">
      <c r="A121" s="45"/>
      <c r="B121" s="17" t="s">
        <v>203</v>
      </c>
      <c r="C121" s="17">
        <v>4</v>
      </c>
      <c r="D121" s="17">
        <v>3</v>
      </c>
      <c r="E121" s="17">
        <v>0</v>
      </c>
      <c r="F121" s="17">
        <v>1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 t="s">
        <v>113</v>
      </c>
      <c r="M121" s="23">
        <v>1</v>
      </c>
      <c r="N121" s="23">
        <v>3</v>
      </c>
      <c r="O121" s="23">
        <v>1</v>
      </c>
      <c r="P121" s="23">
        <v>0</v>
      </c>
      <c r="Q121" s="23">
        <v>1</v>
      </c>
      <c r="R121" s="49">
        <v>2</v>
      </c>
      <c r="S121" s="19" t="s">
        <v>154</v>
      </c>
      <c r="T121" s="49" t="s">
        <v>92</v>
      </c>
      <c r="U121" s="14">
        <v>500</v>
      </c>
      <c r="V121" s="14">
        <v>500</v>
      </c>
      <c r="W121" s="43">
        <f t="shared" si="3"/>
        <v>1</v>
      </c>
      <c r="X121" s="15"/>
      <c r="Y121" s="18"/>
      <c r="Z121" s="65"/>
    </row>
    <row r="122" spans="1:26" s="64" customFormat="1">
      <c r="A122" s="45"/>
      <c r="B122" s="17" t="s">
        <v>203</v>
      </c>
      <c r="C122" s="17">
        <v>4</v>
      </c>
      <c r="D122" s="17">
        <v>3</v>
      </c>
      <c r="E122" s="17">
        <v>0</v>
      </c>
      <c r="F122" s="17">
        <v>1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 t="s">
        <v>113</v>
      </c>
      <c r="M122" s="23">
        <v>1</v>
      </c>
      <c r="N122" s="23">
        <v>3</v>
      </c>
      <c r="O122" s="23">
        <v>1</v>
      </c>
      <c r="P122" s="23">
        <v>0</v>
      </c>
      <c r="Q122" s="23">
        <v>1</v>
      </c>
      <c r="R122" s="61"/>
      <c r="S122" s="19" t="s">
        <v>49</v>
      </c>
      <c r="T122" s="61" t="s">
        <v>95</v>
      </c>
      <c r="U122" s="50">
        <v>2000</v>
      </c>
      <c r="V122" s="50">
        <v>2000</v>
      </c>
      <c r="W122" s="43">
        <f t="shared" si="3"/>
        <v>1</v>
      </c>
      <c r="X122" s="54"/>
      <c r="Y122" s="18">
        <v>1</v>
      </c>
      <c r="Z122" s="65"/>
    </row>
    <row r="123" spans="1:26" s="64" customFormat="1">
      <c r="A123" s="45"/>
      <c r="B123" s="17" t="s">
        <v>203</v>
      </c>
      <c r="C123" s="17">
        <v>4</v>
      </c>
      <c r="D123" s="17">
        <v>3</v>
      </c>
      <c r="E123" s="17">
        <v>0</v>
      </c>
      <c r="F123" s="17">
        <v>1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 t="s">
        <v>113</v>
      </c>
      <c r="M123" s="23">
        <v>1</v>
      </c>
      <c r="N123" s="23">
        <v>3</v>
      </c>
      <c r="O123" s="23">
        <v>1</v>
      </c>
      <c r="P123" s="23">
        <v>0</v>
      </c>
      <c r="Q123" s="23">
        <v>1</v>
      </c>
      <c r="R123" s="61"/>
      <c r="S123" s="19" t="s">
        <v>50</v>
      </c>
      <c r="T123" s="61" t="s">
        <v>95</v>
      </c>
      <c r="U123" s="16">
        <v>150</v>
      </c>
      <c r="V123" s="16">
        <v>150</v>
      </c>
      <c r="W123" s="43">
        <f t="shared" si="3"/>
        <v>1</v>
      </c>
      <c r="X123" s="54"/>
      <c r="Y123" s="18">
        <v>1</v>
      </c>
      <c r="Z123" s="65"/>
    </row>
    <row r="124" spans="1:26" s="64" customFormat="1">
      <c r="A124" s="45"/>
      <c r="B124" s="17" t="s">
        <v>203</v>
      </c>
      <c r="C124" s="17">
        <v>4</v>
      </c>
      <c r="D124" s="17">
        <v>3</v>
      </c>
      <c r="E124" s="17">
        <v>0</v>
      </c>
      <c r="F124" s="17">
        <v>1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 t="s">
        <v>113</v>
      </c>
      <c r="M124" s="23">
        <v>1</v>
      </c>
      <c r="N124" s="23">
        <v>3</v>
      </c>
      <c r="O124" s="23">
        <v>1</v>
      </c>
      <c r="P124" s="23">
        <v>0</v>
      </c>
      <c r="Q124" s="23">
        <v>1</v>
      </c>
      <c r="R124" s="61"/>
      <c r="S124" s="19" t="s">
        <v>51</v>
      </c>
      <c r="T124" s="61" t="s">
        <v>94</v>
      </c>
      <c r="U124" s="16">
        <v>1</v>
      </c>
      <c r="V124" s="16">
        <v>1</v>
      </c>
      <c r="W124" s="43">
        <f t="shared" si="3"/>
        <v>1</v>
      </c>
      <c r="X124" s="54"/>
      <c r="Y124" s="18">
        <v>1</v>
      </c>
      <c r="Z124" s="65"/>
    </row>
    <row r="125" spans="1:26" s="64" customFormat="1" ht="18" customHeight="1">
      <c r="A125" s="45"/>
      <c r="B125" s="17" t="s">
        <v>203</v>
      </c>
      <c r="C125" s="17">
        <v>4</v>
      </c>
      <c r="D125" s="17">
        <v>3</v>
      </c>
      <c r="E125" s="17">
        <v>0</v>
      </c>
      <c r="F125" s="17">
        <v>1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 t="s">
        <v>113</v>
      </c>
      <c r="M125" s="23">
        <v>1</v>
      </c>
      <c r="N125" s="23">
        <v>3</v>
      </c>
      <c r="O125" s="23">
        <v>1</v>
      </c>
      <c r="P125" s="23">
        <v>0</v>
      </c>
      <c r="Q125" s="23">
        <v>2</v>
      </c>
      <c r="R125" s="61"/>
      <c r="S125" s="27" t="s">
        <v>78</v>
      </c>
      <c r="T125" s="61" t="s">
        <v>96</v>
      </c>
      <c r="U125" s="15" t="s">
        <v>100</v>
      </c>
      <c r="V125" s="15" t="s">
        <v>100</v>
      </c>
      <c r="W125" s="43"/>
      <c r="X125" s="54"/>
      <c r="Y125" s="18"/>
      <c r="Z125" s="65"/>
    </row>
    <row r="126" spans="1:26" s="64" customFormat="1">
      <c r="A126" s="45"/>
      <c r="B126" s="17" t="s">
        <v>203</v>
      </c>
      <c r="C126" s="17">
        <v>4</v>
      </c>
      <c r="D126" s="17">
        <v>3</v>
      </c>
      <c r="E126" s="17">
        <v>0</v>
      </c>
      <c r="F126" s="17">
        <v>1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 t="s">
        <v>113</v>
      </c>
      <c r="M126" s="23">
        <v>1</v>
      </c>
      <c r="N126" s="23">
        <v>3</v>
      </c>
      <c r="O126" s="23">
        <v>1</v>
      </c>
      <c r="P126" s="23">
        <v>0</v>
      </c>
      <c r="Q126" s="23">
        <v>2</v>
      </c>
      <c r="R126" s="61"/>
      <c r="S126" s="19" t="s">
        <v>52</v>
      </c>
      <c r="T126" s="61" t="s">
        <v>94</v>
      </c>
      <c r="U126" s="16">
        <v>1</v>
      </c>
      <c r="V126" s="16">
        <v>1</v>
      </c>
      <c r="W126" s="43">
        <f t="shared" ref="W126:W159" si="4">V126/U126</f>
        <v>1</v>
      </c>
      <c r="X126" s="54"/>
      <c r="Y126" s="18">
        <v>1</v>
      </c>
      <c r="Z126" s="65"/>
    </row>
    <row r="127" spans="1:26" s="64" customFormat="1">
      <c r="A127" s="45"/>
      <c r="B127" s="17" t="s">
        <v>203</v>
      </c>
      <c r="C127" s="17">
        <v>4</v>
      </c>
      <c r="D127" s="17">
        <v>3</v>
      </c>
      <c r="E127" s="17">
        <v>0</v>
      </c>
      <c r="F127" s="17">
        <v>1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 t="s">
        <v>113</v>
      </c>
      <c r="M127" s="23">
        <v>1</v>
      </c>
      <c r="N127" s="23">
        <v>3</v>
      </c>
      <c r="O127" s="23">
        <v>1</v>
      </c>
      <c r="P127" s="23">
        <v>0</v>
      </c>
      <c r="Q127" s="23">
        <v>2</v>
      </c>
      <c r="R127" s="61"/>
      <c r="S127" s="19" t="s">
        <v>53</v>
      </c>
      <c r="T127" s="61" t="s">
        <v>94</v>
      </c>
      <c r="U127" s="54">
        <v>4</v>
      </c>
      <c r="V127" s="54">
        <v>4</v>
      </c>
      <c r="W127" s="43">
        <f t="shared" si="4"/>
        <v>1</v>
      </c>
      <c r="X127" s="54"/>
      <c r="Y127" s="18">
        <v>1</v>
      </c>
      <c r="Z127" s="65"/>
    </row>
    <row r="128" spans="1:26" s="64" customFormat="1">
      <c r="A128" s="45"/>
      <c r="B128" s="17" t="s">
        <v>203</v>
      </c>
      <c r="C128" s="17">
        <v>4</v>
      </c>
      <c r="D128" s="17">
        <v>3</v>
      </c>
      <c r="E128" s="17">
        <v>0</v>
      </c>
      <c r="F128" s="17">
        <v>2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 t="s">
        <v>113</v>
      </c>
      <c r="M128" s="23">
        <v>1</v>
      </c>
      <c r="N128" s="23">
        <v>3</v>
      </c>
      <c r="O128" s="23">
        <v>2</v>
      </c>
      <c r="P128" s="23">
        <v>0</v>
      </c>
      <c r="Q128" s="23">
        <v>0</v>
      </c>
      <c r="R128" s="61">
        <v>3</v>
      </c>
      <c r="S128" s="19" t="s">
        <v>130</v>
      </c>
      <c r="T128" s="61" t="s">
        <v>92</v>
      </c>
      <c r="U128" s="14">
        <f>U131+U134</f>
        <v>51.8</v>
      </c>
      <c r="V128" s="14">
        <v>51.8</v>
      </c>
      <c r="W128" s="43">
        <f t="shared" si="4"/>
        <v>1</v>
      </c>
      <c r="X128" s="15"/>
      <c r="Y128" s="18"/>
      <c r="Z128" s="65"/>
    </row>
    <row r="129" spans="1:26" s="64" customFormat="1" ht="16.5" customHeight="1">
      <c r="A129" s="45"/>
      <c r="B129" s="17" t="s">
        <v>203</v>
      </c>
      <c r="C129" s="17">
        <v>4</v>
      </c>
      <c r="D129" s="17">
        <v>3</v>
      </c>
      <c r="E129" s="17">
        <v>0</v>
      </c>
      <c r="F129" s="17">
        <v>2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 t="s">
        <v>113</v>
      </c>
      <c r="M129" s="23">
        <v>1</v>
      </c>
      <c r="N129" s="23">
        <v>3</v>
      </c>
      <c r="O129" s="23">
        <v>2</v>
      </c>
      <c r="P129" s="23">
        <v>0</v>
      </c>
      <c r="Q129" s="23">
        <v>0</v>
      </c>
      <c r="R129" s="61"/>
      <c r="S129" s="19" t="s">
        <v>178</v>
      </c>
      <c r="T129" s="61" t="s">
        <v>93</v>
      </c>
      <c r="U129" s="20">
        <v>23</v>
      </c>
      <c r="V129" s="20">
        <v>23</v>
      </c>
      <c r="W129" s="43">
        <f t="shared" si="4"/>
        <v>1</v>
      </c>
      <c r="X129" s="54"/>
      <c r="Y129" s="18">
        <v>1</v>
      </c>
      <c r="Z129" s="65"/>
    </row>
    <row r="130" spans="1:26" s="64" customFormat="1" ht="15" customHeight="1">
      <c r="A130" s="45"/>
      <c r="B130" s="17" t="s">
        <v>203</v>
      </c>
      <c r="C130" s="17">
        <v>4</v>
      </c>
      <c r="D130" s="17">
        <v>3</v>
      </c>
      <c r="E130" s="17">
        <v>0</v>
      </c>
      <c r="F130" s="17">
        <v>2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 t="s">
        <v>113</v>
      </c>
      <c r="M130" s="23">
        <v>1</v>
      </c>
      <c r="N130" s="23">
        <v>3</v>
      </c>
      <c r="O130" s="23">
        <v>2</v>
      </c>
      <c r="P130" s="23">
        <v>0</v>
      </c>
      <c r="Q130" s="23">
        <v>0</v>
      </c>
      <c r="R130" s="61"/>
      <c r="S130" s="19" t="s">
        <v>129</v>
      </c>
      <c r="T130" s="61" t="s">
        <v>94</v>
      </c>
      <c r="U130" s="16">
        <v>6</v>
      </c>
      <c r="V130" s="16">
        <v>6</v>
      </c>
      <c r="W130" s="43">
        <f t="shared" si="4"/>
        <v>1</v>
      </c>
      <c r="X130" s="54"/>
      <c r="Y130" s="18">
        <v>1</v>
      </c>
      <c r="Z130" s="65"/>
    </row>
    <row r="131" spans="1:26" s="64" customFormat="1">
      <c r="A131" s="45"/>
      <c r="B131" s="17" t="s">
        <v>203</v>
      </c>
      <c r="C131" s="17">
        <v>4</v>
      </c>
      <c r="D131" s="17">
        <v>3</v>
      </c>
      <c r="E131" s="17">
        <v>0</v>
      </c>
      <c r="F131" s="17">
        <v>2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 t="s">
        <v>113</v>
      </c>
      <c r="M131" s="23">
        <v>1</v>
      </c>
      <c r="N131" s="23">
        <v>3</v>
      </c>
      <c r="O131" s="23">
        <v>2</v>
      </c>
      <c r="P131" s="23">
        <v>0</v>
      </c>
      <c r="Q131" s="23">
        <v>1</v>
      </c>
      <c r="R131" s="61">
        <v>3</v>
      </c>
      <c r="S131" s="27" t="s">
        <v>79</v>
      </c>
      <c r="T131" s="61" t="s">
        <v>92</v>
      </c>
      <c r="U131" s="14">
        <v>31.1</v>
      </c>
      <c r="V131" s="14">
        <v>31.1</v>
      </c>
      <c r="W131" s="43">
        <f t="shared" si="4"/>
        <v>1</v>
      </c>
      <c r="X131" s="15"/>
      <c r="Y131" s="18"/>
      <c r="Z131" s="65"/>
    </row>
    <row r="132" spans="1:26" s="64" customFormat="1">
      <c r="A132" s="45"/>
      <c r="B132" s="17" t="s">
        <v>203</v>
      </c>
      <c r="C132" s="17">
        <v>4</v>
      </c>
      <c r="D132" s="17">
        <v>3</v>
      </c>
      <c r="E132" s="17">
        <v>0</v>
      </c>
      <c r="F132" s="17">
        <v>2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 t="s">
        <v>113</v>
      </c>
      <c r="M132" s="23">
        <v>1</v>
      </c>
      <c r="N132" s="23">
        <v>3</v>
      </c>
      <c r="O132" s="23">
        <v>2</v>
      </c>
      <c r="P132" s="23">
        <v>0</v>
      </c>
      <c r="Q132" s="23">
        <v>1</v>
      </c>
      <c r="R132" s="61"/>
      <c r="S132" s="19" t="s">
        <v>123</v>
      </c>
      <c r="T132" s="61" t="s">
        <v>95</v>
      </c>
      <c r="U132" s="54">
        <v>11000</v>
      </c>
      <c r="V132" s="54">
        <v>11000</v>
      </c>
      <c r="W132" s="43">
        <f t="shared" si="4"/>
        <v>1</v>
      </c>
      <c r="X132" s="54"/>
      <c r="Y132" s="18">
        <v>1</v>
      </c>
      <c r="Z132" s="65"/>
    </row>
    <row r="133" spans="1:26" s="64" customFormat="1">
      <c r="A133" s="45"/>
      <c r="B133" s="17" t="s">
        <v>203</v>
      </c>
      <c r="C133" s="17">
        <v>4</v>
      </c>
      <c r="D133" s="17">
        <v>3</v>
      </c>
      <c r="E133" s="17">
        <v>0</v>
      </c>
      <c r="F133" s="17">
        <v>2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 t="s">
        <v>113</v>
      </c>
      <c r="M133" s="23">
        <v>1</v>
      </c>
      <c r="N133" s="23">
        <v>3</v>
      </c>
      <c r="O133" s="23">
        <v>2</v>
      </c>
      <c r="P133" s="23">
        <v>0</v>
      </c>
      <c r="Q133" s="23">
        <v>1</v>
      </c>
      <c r="R133" s="61"/>
      <c r="S133" s="19" t="s">
        <v>141</v>
      </c>
      <c r="T133" s="61" t="s">
        <v>94</v>
      </c>
      <c r="U133" s="54">
        <v>5</v>
      </c>
      <c r="V133" s="54">
        <v>5</v>
      </c>
      <c r="W133" s="43">
        <f t="shared" si="4"/>
        <v>1</v>
      </c>
      <c r="X133" s="54"/>
      <c r="Y133" s="18">
        <v>1</v>
      </c>
      <c r="Z133" s="66"/>
    </row>
    <row r="134" spans="1:26" s="64" customFormat="1">
      <c r="A134" s="45"/>
      <c r="B134" s="17" t="s">
        <v>203</v>
      </c>
      <c r="C134" s="17">
        <v>4</v>
      </c>
      <c r="D134" s="17">
        <v>3</v>
      </c>
      <c r="E134" s="17">
        <v>0</v>
      </c>
      <c r="F134" s="17">
        <v>2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 t="s">
        <v>113</v>
      </c>
      <c r="M134" s="23">
        <v>1</v>
      </c>
      <c r="N134" s="23">
        <v>3</v>
      </c>
      <c r="O134" s="23">
        <v>2</v>
      </c>
      <c r="P134" s="23">
        <v>0</v>
      </c>
      <c r="Q134" s="23">
        <v>2</v>
      </c>
      <c r="R134" s="61">
        <v>3</v>
      </c>
      <c r="S134" s="27" t="s">
        <v>80</v>
      </c>
      <c r="T134" s="61" t="s">
        <v>92</v>
      </c>
      <c r="U134" s="15">
        <v>20.7</v>
      </c>
      <c r="V134" s="15">
        <v>20.7</v>
      </c>
      <c r="W134" s="43">
        <f t="shared" si="4"/>
        <v>1</v>
      </c>
      <c r="X134" s="15"/>
      <c r="Y134" s="18"/>
      <c r="Z134" s="65"/>
    </row>
    <row r="135" spans="1:26" s="64" customFormat="1">
      <c r="A135" s="45"/>
      <c r="B135" s="17" t="s">
        <v>203</v>
      </c>
      <c r="C135" s="17">
        <v>4</v>
      </c>
      <c r="D135" s="17">
        <v>3</v>
      </c>
      <c r="E135" s="17">
        <v>0</v>
      </c>
      <c r="F135" s="17">
        <v>2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 t="s">
        <v>113</v>
      </c>
      <c r="M135" s="23">
        <v>1</v>
      </c>
      <c r="N135" s="23">
        <v>3</v>
      </c>
      <c r="O135" s="23">
        <v>2</v>
      </c>
      <c r="P135" s="23">
        <v>0</v>
      </c>
      <c r="Q135" s="23">
        <v>2</v>
      </c>
      <c r="R135" s="61"/>
      <c r="S135" s="19" t="s">
        <v>128</v>
      </c>
      <c r="T135" s="61" t="s">
        <v>95</v>
      </c>
      <c r="U135" s="54">
        <v>30</v>
      </c>
      <c r="V135" s="54">
        <v>30</v>
      </c>
      <c r="W135" s="43">
        <f t="shared" si="4"/>
        <v>1</v>
      </c>
      <c r="X135" s="54"/>
      <c r="Y135" s="18">
        <v>1</v>
      </c>
      <c r="Z135" s="65"/>
    </row>
    <row r="136" spans="1:26" s="64" customFormat="1">
      <c r="A136" s="45"/>
      <c r="B136" s="17" t="s">
        <v>203</v>
      </c>
      <c r="C136" s="17">
        <v>4</v>
      </c>
      <c r="D136" s="17">
        <v>3</v>
      </c>
      <c r="E136" s="17">
        <v>0</v>
      </c>
      <c r="F136" s="17">
        <v>3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 t="s">
        <v>113</v>
      </c>
      <c r="M136" s="23">
        <v>1</v>
      </c>
      <c r="N136" s="23">
        <v>3</v>
      </c>
      <c r="O136" s="23">
        <v>3</v>
      </c>
      <c r="P136" s="23">
        <v>0</v>
      </c>
      <c r="Q136" s="23">
        <v>0</v>
      </c>
      <c r="R136" s="61">
        <v>3</v>
      </c>
      <c r="S136" s="19" t="s">
        <v>81</v>
      </c>
      <c r="T136" s="61" t="s">
        <v>92</v>
      </c>
      <c r="U136" s="15">
        <f>U139+U142</f>
        <v>36.299999999999997</v>
      </c>
      <c r="V136" s="15">
        <v>36.299999999999997</v>
      </c>
      <c r="W136" s="43">
        <f t="shared" si="4"/>
        <v>1</v>
      </c>
      <c r="X136" s="15"/>
      <c r="Y136" s="18"/>
      <c r="Z136" s="65"/>
    </row>
    <row r="137" spans="1:26" s="64" customFormat="1">
      <c r="A137" s="45"/>
      <c r="B137" s="17" t="s">
        <v>203</v>
      </c>
      <c r="C137" s="17">
        <v>4</v>
      </c>
      <c r="D137" s="17">
        <v>3</v>
      </c>
      <c r="E137" s="17">
        <v>0</v>
      </c>
      <c r="F137" s="17">
        <v>3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 t="s">
        <v>113</v>
      </c>
      <c r="M137" s="23">
        <v>1</v>
      </c>
      <c r="N137" s="23">
        <v>3</v>
      </c>
      <c r="O137" s="23">
        <v>3</v>
      </c>
      <c r="P137" s="23">
        <v>0</v>
      </c>
      <c r="Q137" s="23">
        <v>0</v>
      </c>
      <c r="R137" s="61"/>
      <c r="S137" s="19" t="s">
        <v>54</v>
      </c>
      <c r="T137" s="61" t="s">
        <v>94</v>
      </c>
      <c r="U137" s="54">
        <v>160</v>
      </c>
      <c r="V137" s="54">
        <v>160</v>
      </c>
      <c r="W137" s="43">
        <f t="shared" si="4"/>
        <v>1</v>
      </c>
      <c r="X137" s="54"/>
      <c r="Y137" s="18">
        <v>1</v>
      </c>
      <c r="Z137" s="65"/>
    </row>
    <row r="138" spans="1:26" s="64" customFormat="1" ht="16.5" customHeight="1">
      <c r="A138" s="45"/>
      <c r="B138" s="17" t="s">
        <v>203</v>
      </c>
      <c r="C138" s="17">
        <v>4</v>
      </c>
      <c r="D138" s="17">
        <v>3</v>
      </c>
      <c r="E138" s="17">
        <v>0</v>
      </c>
      <c r="F138" s="17">
        <v>3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 t="s">
        <v>113</v>
      </c>
      <c r="M138" s="23">
        <v>1</v>
      </c>
      <c r="N138" s="23">
        <v>3</v>
      </c>
      <c r="O138" s="23">
        <v>3</v>
      </c>
      <c r="P138" s="23">
        <v>0</v>
      </c>
      <c r="Q138" s="23">
        <v>0</v>
      </c>
      <c r="R138" s="61"/>
      <c r="S138" s="19" t="s">
        <v>131</v>
      </c>
      <c r="T138" s="61" t="s">
        <v>94</v>
      </c>
      <c r="U138" s="16">
        <v>4</v>
      </c>
      <c r="V138" s="16">
        <v>4</v>
      </c>
      <c r="W138" s="43">
        <f t="shared" si="4"/>
        <v>1</v>
      </c>
      <c r="X138" s="54"/>
      <c r="Y138" s="18">
        <v>1</v>
      </c>
      <c r="Z138" s="65"/>
    </row>
    <row r="139" spans="1:26" s="64" customFormat="1">
      <c r="A139" s="45"/>
      <c r="B139" s="17" t="s">
        <v>203</v>
      </c>
      <c r="C139" s="17">
        <v>4</v>
      </c>
      <c r="D139" s="17">
        <v>3</v>
      </c>
      <c r="E139" s="17">
        <v>0</v>
      </c>
      <c r="F139" s="17">
        <v>3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 t="s">
        <v>113</v>
      </c>
      <c r="M139" s="23">
        <v>1</v>
      </c>
      <c r="N139" s="23">
        <v>3</v>
      </c>
      <c r="O139" s="23">
        <v>3</v>
      </c>
      <c r="P139" s="23">
        <v>0</v>
      </c>
      <c r="Q139" s="23">
        <v>1</v>
      </c>
      <c r="R139" s="61">
        <v>3</v>
      </c>
      <c r="S139" s="27" t="s">
        <v>82</v>
      </c>
      <c r="T139" s="61" t="s">
        <v>92</v>
      </c>
      <c r="U139" s="14">
        <v>15.6</v>
      </c>
      <c r="V139" s="14">
        <v>15.6</v>
      </c>
      <c r="W139" s="43">
        <f t="shared" si="4"/>
        <v>1</v>
      </c>
      <c r="X139" s="15"/>
      <c r="Y139" s="18"/>
      <c r="Z139" s="65"/>
    </row>
    <row r="140" spans="1:26" s="64" customFormat="1">
      <c r="A140" s="45"/>
      <c r="B140" s="17" t="s">
        <v>203</v>
      </c>
      <c r="C140" s="17">
        <v>4</v>
      </c>
      <c r="D140" s="17">
        <v>3</v>
      </c>
      <c r="E140" s="17">
        <v>0</v>
      </c>
      <c r="F140" s="17">
        <v>3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 t="s">
        <v>113</v>
      </c>
      <c r="M140" s="23">
        <v>1</v>
      </c>
      <c r="N140" s="23">
        <v>3</v>
      </c>
      <c r="O140" s="23">
        <v>3</v>
      </c>
      <c r="P140" s="23">
        <v>0</v>
      </c>
      <c r="Q140" s="23">
        <v>1</v>
      </c>
      <c r="R140" s="61"/>
      <c r="S140" s="27" t="s">
        <v>55</v>
      </c>
      <c r="T140" s="61" t="s">
        <v>94</v>
      </c>
      <c r="U140" s="16">
        <v>2</v>
      </c>
      <c r="V140" s="16">
        <v>2</v>
      </c>
      <c r="W140" s="43">
        <f t="shared" si="4"/>
        <v>1</v>
      </c>
      <c r="X140" s="54"/>
      <c r="Y140" s="18">
        <v>1</v>
      </c>
      <c r="Z140" s="65"/>
    </row>
    <row r="141" spans="1:26" s="64" customFormat="1" ht="19.5" customHeight="1">
      <c r="A141" s="45"/>
      <c r="B141" s="17" t="s">
        <v>203</v>
      </c>
      <c r="C141" s="17">
        <v>4</v>
      </c>
      <c r="D141" s="17">
        <v>3</v>
      </c>
      <c r="E141" s="17">
        <v>0</v>
      </c>
      <c r="F141" s="17">
        <v>3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 t="s">
        <v>113</v>
      </c>
      <c r="M141" s="23">
        <v>1</v>
      </c>
      <c r="N141" s="23">
        <v>3</v>
      </c>
      <c r="O141" s="23">
        <v>3</v>
      </c>
      <c r="P141" s="23">
        <v>0</v>
      </c>
      <c r="Q141" s="23">
        <v>1</v>
      </c>
      <c r="R141" s="61"/>
      <c r="S141" s="19" t="s">
        <v>105</v>
      </c>
      <c r="T141" s="61" t="s">
        <v>94</v>
      </c>
      <c r="U141" s="54">
        <v>1</v>
      </c>
      <c r="V141" s="54">
        <v>1</v>
      </c>
      <c r="W141" s="43">
        <f t="shared" si="4"/>
        <v>1</v>
      </c>
      <c r="X141" s="54"/>
      <c r="Y141" s="18">
        <v>1</v>
      </c>
      <c r="Z141" s="65"/>
    </row>
    <row r="142" spans="1:26" s="64" customFormat="1">
      <c r="A142" s="45"/>
      <c r="B142" s="17" t="s">
        <v>203</v>
      </c>
      <c r="C142" s="17">
        <v>4</v>
      </c>
      <c r="D142" s="17">
        <v>3</v>
      </c>
      <c r="E142" s="17">
        <v>0</v>
      </c>
      <c r="F142" s="17">
        <v>3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 t="s">
        <v>113</v>
      </c>
      <c r="M142" s="23">
        <v>1</v>
      </c>
      <c r="N142" s="23">
        <v>3</v>
      </c>
      <c r="O142" s="23">
        <v>3</v>
      </c>
      <c r="P142" s="23">
        <v>0</v>
      </c>
      <c r="Q142" s="23">
        <v>2</v>
      </c>
      <c r="R142" s="61">
        <v>3</v>
      </c>
      <c r="S142" s="27" t="s">
        <v>83</v>
      </c>
      <c r="T142" s="61" t="s">
        <v>92</v>
      </c>
      <c r="U142" s="15">
        <v>20.7</v>
      </c>
      <c r="V142" s="15">
        <v>20.7</v>
      </c>
      <c r="W142" s="43">
        <f t="shared" si="4"/>
        <v>1</v>
      </c>
      <c r="X142" s="15"/>
      <c r="Y142" s="18"/>
      <c r="Z142" s="65"/>
    </row>
    <row r="143" spans="1:26" s="64" customFormat="1">
      <c r="A143" s="45"/>
      <c r="B143" s="17" t="s">
        <v>203</v>
      </c>
      <c r="C143" s="17">
        <v>4</v>
      </c>
      <c r="D143" s="17">
        <v>3</v>
      </c>
      <c r="E143" s="17">
        <v>0</v>
      </c>
      <c r="F143" s="17">
        <v>3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 t="s">
        <v>113</v>
      </c>
      <c r="M143" s="23">
        <v>1</v>
      </c>
      <c r="N143" s="23">
        <v>3</v>
      </c>
      <c r="O143" s="23">
        <v>3</v>
      </c>
      <c r="P143" s="23">
        <v>0</v>
      </c>
      <c r="Q143" s="23">
        <v>2</v>
      </c>
      <c r="R143" s="61"/>
      <c r="S143" s="19" t="s">
        <v>124</v>
      </c>
      <c r="T143" s="61" t="s">
        <v>95</v>
      </c>
      <c r="U143" s="16">
        <v>975</v>
      </c>
      <c r="V143" s="16">
        <v>975</v>
      </c>
      <c r="W143" s="43">
        <f t="shared" si="4"/>
        <v>1</v>
      </c>
      <c r="X143" s="54"/>
      <c r="Y143" s="18">
        <v>1</v>
      </c>
      <c r="Z143" s="65"/>
    </row>
    <row r="144" spans="1:26" s="64" customFormat="1">
      <c r="A144" s="45"/>
      <c r="B144" s="17" t="s">
        <v>203</v>
      </c>
      <c r="C144" s="17">
        <v>4</v>
      </c>
      <c r="D144" s="17">
        <v>3</v>
      </c>
      <c r="E144" s="17">
        <v>0</v>
      </c>
      <c r="F144" s="17">
        <v>4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 t="s">
        <v>113</v>
      </c>
      <c r="M144" s="23">
        <v>1</v>
      </c>
      <c r="N144" s="23">
        <v>3</v>
      </c>
      <c r="O144" s="23">
        <v>4</v>
      </c>
      <c r="P144" s="23">
        <v>0</v>
      </c>
      <c r="Q144" s="23">
        <v>0</v>
      </c>
      <c r="R144" s="61">
        <v>3</v>
      </c>
      <c r="S144" s="19" t="s">
        <v>84</v>
      </c>
      <c r="T144" s="61" t="s">
        <v>92</v>
      </c>
      <c r="U144" s="14">
        <f>U147+U149+U151</f>
        <v>108.8</v>
      </c>
      <c r="V144" s="14">
        <v>108.8</v>
      </c>
      <c r="W144" s="43">
        <f t="shared" si="4"/>
        <v>1</v>
      </c>
      <c r="X144" s="15"/>
      <c r="Y144" s="18"/>
      <c r="Z144" s="65"/>
    </row>
    <row r="145" spans="1:26" s="64" customFormat="1" ht="15" customHeight="1">
      <c r="A145" s="45"/>
      <c r="B145" s="17" t="s">
        <v>203</v>
      </c>
      <c r="C145" s="17">
        <v>4</v>
      </c>
      <c r="D145" s="17">
        <v>3</v>
      </c>
      <c r="E145" s="17">
        <v>0</v>
      </c>
      <c r="F145" s="17">
        <v>4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 t="s">
        <v>113</v>
      </c>
      <c r="M145" s="23">
        <v>1</v>
      </c>
      <c r="N145" s="23">
        <v>3</v>
      </c>
      <c r="O145" s="23">
        <v>4</v>
      </c>
      <c r="P145" s="23">
        <v>0</v>
      </c>
      <c r="Q145" s="23">
        <v>0</v>
      </c>
      <c r="R145" s="61"/>
      <c r="S145" s="19" t="s">
        <v>132</v>
      </c>
      <c r="T145" s="61" t="s">
        <v>93</v>
      </c>
      <c r="U145" s="16">
        <v>18</v>
      </c>
      <c r="V145" s="16">
        <v>18</v>
      </c>
      <c r="W145" s="43">
        <f t="shared" si="4"/>
        <v>1</v>
      </c>
      <c r="X145" s="54"/>
      <c r="Y145" s="18">
        <v>1</v>
      </c>
      <c r="Z145" s="66"/>
    </row>
    <row r="146" spans="1:26" s="64" customFormat="1" ht="19.5" customHeight="1">
      <c r="A146" s="45"/>
      <c r="B146" s="17" t="s">
        <v>203</v>
      </c>
      <c r="C146" s="17">
        <v>4</v>
      </c>
      <c r="D146" s="17">
        <v>3</v>
      </c>
      <c r="E146" s="17">
        <v>0</v>
      </c>
      <c r="F146" s="17">
        <v>4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 t="s">
        <v>113</v>
      </c>
      <c r="M146" s="23">
        <v>1</v>
      </c>
      <c r="N146" s="23">
        <v>3</v>
      </c>
      <c r="O146" s="23">
        <v>4</v>
      </c>
      <c r="P146" s="23">
        <v>0</v>
      </c>
      <c r="Q146" s="23">
        <v>0</v>
      </c>
      <c r="R146" s="61"/>
      <c r="S146" s="19" t="s">
        <v>133</v>
      </c>
      <c r="T146" s="61" t="s">
        <v>94</v>
      </c>
      <c r="U146" s="50">
        <v>36</v>
      </c>
      <c r="V146" s="50">
        <v>36</v>
      </c>
      <c r="W146" s="43">
        <f t="shared" si="4"/>
        <v>1</v>
      </c>
      <c r="X146" s="54"/>
      <c r="Y146" s="18">
        <v>1</v>
      </c>
      <c r="Z146" s="65"/>
    </row>
    <row r="147" spans="1:26" s="64" customFormat="1">
      <c r="A147" s="45"/>
      <c r="B147" s="17" t="s">
        <v>203</v>
      </c>
      <c r="C147" s="17">
        <v>4</v>
      </c>
      <c r="D147" s="17">
        <v>3</v>
      </c>
      <c r="E147" s="17">
        <v>0</v>
      </c>
      <c r="F147" s="17">
        <v>4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 t="s">
        <v>113</v>
      </c>
      <c r="M147" s="23">
        <v>1</v>
      </c>
      <c r="N147" s="23">
        <v>3</v>
      </c>
      <c r="O147" s="23">
        <v>4</v>
      </c>
      <c r="P147" s="23">
        <v>0</v>
      </c>
      <c r="Q147" s="23">
        <v>1</v>
      </c>
      <c r="R147" s="61">
        <v>3</v>
      </c>
      <c r="S147" s="27" t="s">
        <v>85</v>
      </c>
      <c r="T147" s="61" t="s">
        <v>92</v>
      </c>
      <c r="U147" s="14">
        <v>15.6</v>
      </c>
      <c r="V147" s="14">
        <v>15.6</v>
      </c>
      <c r="W147" s="43">
        <f t="shared" si="4"/>
        <v>1</v>
      </c>
      <c r="X147" s="15"/>
      <c r="Y147" s="18"/>
      <c r="Z147" s="66"/>
    </row>
    <row r="148" spans="1:26" s="64" customFormat="1">
      <c r="A148" s="45"/>
      <c r="B148" s="17" t="s">
        <v>203</v>
      </c>
      <c r="C148" s="17">
        <v>4</v>
      </c>
      <c r="D148" s="17">
        <v>3</v>
      </c>
      <c r="E148" s="17">
        <v>0</v>
      </c>
      <c r="F148" s="17">
        <v>4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 t="s">
        <v>113</v>
      </c>
      <c r="M148" s="23">
        <v>1</v>
      </c>
      <c r="N148" s="23">
        <v>3</v>
      </c>
      <c r="O148" s="23">
        <v>4</v>
      </c>
      <c r="P148" s="23">
        <v>0</v>
      </c>
      <c r="Q148" s="23">
        <v>1</v>
      </c>
      <c r="R148" s="61"/>
      <c r="S148" s="19" t="s">
        <v>56</v>
      </c>
      <c r="T148" s="61" t="s">
        <v>94</v>
      </c>
      <c r="U148" s="16">
        <v>1</v>
      </c>
      <c r="V148" s="16">
        <v>1</v>
      </c>
      <c r="W148" s="43">
        <f t="shared" si="4"/>
        <v>1</v>
      </c>
      <c r="X148" s="54"/>
      <c r="Y148" s="18">
        <v>1</v>
      </c>
      <c r="Z148" s="66"/>
    </row>
    <row r="149" spans="1:26" s="64" customFormat="1">
      <c r="A149" s="45"/>
      <c r="B149" s="17" t="s">
        <v>203</v>
      </c>
      <c r="C149" s="17">
        <v>4</v>
      </c>
      <c r="D149" s="17">
        <v>3</v>
      </c>
      <c r="E149" s="17">
        <v>0</v>
      </c>
      <c r="F149" s="17">
        <v>4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 t="s">
        <v>113</v>
      </c>
      <c r="M149" s="23">
        <v>1</v>
      </c>
      <c r="N149" s="23">
        <v>3</v>
      </c>
      <c r="O149" s="23">
        <v>4</v>
      </c>
      <c r="P149" s="23">
        <v>0</v>
      </c>
      <c r="Q149" s="23">
        <v>2</v>
      </c>
      <c r="R149" s="61">
        <v>3</v>
      </c>
      <c r="S149" s="27" t="s">
        <v>86</v>
      </c>
      <c r="T149" s="61" t="s">
        <v>92</v>
      </c>
      <c r="U149" s="15">
        <v>41.4</v>
      </c>
      <c r="V149" s="15">
        <v>41.4</v>
      </c>
      <c r="W149" s="43">
        <f t="shared" si="4"/>
        <v>1</v>
      </c>
      <c r="X149" s="15"/>
      <c r="Y149" s="18"/>
      <c r="Z149" s="65"/>
    </row>
    <row r="150" spans="1:26" s="64" customFormat="1">
      <c r="A150" s="45"/>
      <c r="B150" s="17" t="s">
        <v>203</v>
      </c>
      <c r="C150" s="17">
        <v>4</v>
      </c>
      <c r="D150" s="17">
        <v>3</v>
      </c>
      <c r="E150" s="17">
        <v>0</v>
      </c>
      <c r="F150" s="17">
        <v>4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 t="s">
        <v>113</v>
      </c>
      <c r="M150" s="23">
        <v>1</v>
      </c>
      <c r="N150" s="23">
        <v>3</v>
      </c>
      <c r="O150" s="23">
        <v>4</v>
      </c>
      <c r="P150" s="23">
        <v>0</v>
      </c>
      <c r="Q150" s="23">
        <v>2</v>
      </c>
      <c r="R150" s="61"/>
      <c r="S150" s="19" t="s">
        <v>17</v>
      </c>
      <c r="T150" s="61" t="s">
        <v>94</v>
      </c>
      <c r="U150" s="16">
        <v>1</v>
      </c>
      <c r="V150" s="16">
        <v>1</v>
      </c>
      <c r="W150" s="43">
        <f t="shared" si="4"/>
        <v>1</v>
      </c>
      <c r="X150" s="54"/>
      <c r="Y150" s="18">
        <v>1</v>
      </c>
      <c r="Z150" s="65"/>
    </row>
    <row r="151" spans="1:26" s="64" customFormat="1">
      <c r="A151" s="45"/>
      <c r="B151" s="17" t="s">
        <v>203</v>
      </c>
      <c r="C151" s="17">
        <v>4</v>
      </c>
      <c r="D151" s="17">
        <v>3</v>
      </c>
      <c r="E151" s="17">
        <v>0</v>
      </c>
      <c r="F151" s="17">
        <v>4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 t="s">
        <v>113</v>
      </c>
      <c r="M151" s="23">
        <v>1</v>
      </c>
      <c r="N151" s="23">
        <v>3</v>
      </c>
      <c r="O151" s="23">
        <v>4</v>
      </c>
      <c r="P151" s="23">
        <v>0</v>
      </c>
      <c r="Q151" s="23">
        <v>3</v>
      </c>
      <c r="R151" s="61">
        <v>3</v>
      </c>
      <c r="S151" s="27" t="s">
        <v>87</v>
      </c>
      <c r="T151" s="61" t="s">
        <v>92</v>
      </c>
      <c r="U151" s="14">
        <v>51.8</v>
      </c>
      <c r="V151" s="14">
        <v>51.8</v>
      </c>
      <c r="W151" s="43">
        <f t="shared" si="4"/>
        <v>1</v>
      </c>
      <c r="X151" s="15"/>
      <c r="Y151" s="18"/>
      <c r="Z151" s="65"/>
    </row>
    <row r="152" spans="1:26" s="64" customFormat="1">
      <c r="A152" s="45"/>
      <c r="B152" s="17" t="s">
        <v>203</v>
      </c>
      <c r="C152" s="17">
        <v>4</v>
      </c>
      <c r="D152" s="17">
        <v>3</v>
      </c>
      <c r="E152" s="17">
        <v>0</v>
      </c>
      <c r="F152" s="17">
        <v>4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 t="s">
        <v>113</v>
      </c>
      <c r="M152" s="23">
        <v>1</v>
      </c>
      <c r="N152" s="23">
        <v>3</v>
      </c>
      <c r="O152" s="23">
        <v>4</v>
      </c>
      <c r="P152" s="23">
        <v>0</v>
      </c>
      <c r="Q152" s="23">
        <v>3</v>
      </c>
      <c r="R152" s="61"/>
      <c r="S152" s="19" t="s">
        <v>125</v>
      </c>
      <c r="T152" s="61" t="s">
        <v>95</v>
      </c>
      <c r="U152" s="16">
        <v>1000</v>
      </c>
      <c r="V152" s="16">
        <v>1000</v>
      </c>
      <c r="W152" s="43">
        <f t="shared" si="4"/>
        <v>1</v>
      </c>
      <c r="X152" s="54"/>
      <c r="Y152" s="18">
        <v>1</v>
      </c>
      <c r="Z152" s="65"/>
    </row>
    <row r="153" spans="1:26" s="64" customFormat="1">
      <c r="A153" s="45"/>
      <c r="B153" s="17" t="s">
        <v>203</v>
      </c>
      <c r="C153" s="17">
        <v>4</v>
      </c>
      <c r="D153" s="17">
        <v>3</v>
      </c>
      <c r="E153" s="17">
        <v>0</v>
      </c>
      <c r="F153" s="17">
        <v>4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 t="s">
        <v>113</v>
      </c>
      <c r="M153" s="23">
        <v>1</v>
      </c>
      <c r="N153" s="23">
        <v>3</v>
      </c>
      <c r="O153" s="23">
        <v>4</v>
      </c>
      <c r="P153" s="23">
        <v>0</v>
      </c>
      <c r="Q153" s="23">
        <v>3</v>
      </c>
      <c r="R153" s="61"/>
      <c r="S153" s="19" t="s">
        <v>57</v>
      </c>
      <c r="T153" s="61" t="s">
        <v>94</v>
      </c>
      <c r="U153" s="16">
        <v>35</v>
      </c>
      <c r="V153" s="16">
        <v>35</v>
      </c>
      <c r="W153" s="43">
        <f t="shared" si="4"/>
        <v>1</v>
      </c>
      <c r="X153" s="54"/>
      <c r="Y153" s="18">
        <v>1</v>
      </c>
      <c r="Z153" s="65"/>
    </row>
    <row r="154" spans="1:26" s="64" customFormat="1">
      <c r="A154" s="45"/>
      <c r="B154" s="17" t="s">
        <v>203</v>
      </c>
      <c r="C154" s="17">
        <v>4</v>
      </c>
      <c r="D154" s="17">
        <v>3</v>
      </c>
      <c r="E154" s="17">
        <v>0</v>
      </c>
      <c r="F154" s="17">
        <v>5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 t="s">
        <v>113</v>
      </c>
      <c r="M154" s="23">
        <v>1</v>
      </c>
      <c r="N154" s="23">
        <v>3</v>
      </c>
      <c r="O154" s="23">
        <v>5</v>
      </c>
      <c r="P154" s="23">
        <v>0</v>
      </c>
      <c r="Q154" s="23">
        <v>0</v>
      </c>
      <c r="R154" s="61">
        <v>3</v>
      </c>
      <c r="S154" s="19" t="s">
        <v>91</v>
      </c>
      <c r="T154" s="61" t="s">
        <v>92</v>
      </c>
      <c r="U154" s="14">
        <f>U157</f>
        <v>1554</v>
      </c>
      <c r="V154" s="14">
        <v>1554</v>
      </c>
      <c r="W154" s="43">
        <f t="shared" si="4"/>
        <v>1</v>
      </c>
      <c r="X154" s="15"/>
      <c r="Y154" s="18"/>
      <c r="Z154" s="65"/>
    </row>
    <row r="155" spans="1:26" s="64" customFormat="1" ht="16.5" customHeight="1">
      <c r="A155" s="45"/>
      <c r="B155" s="17" t="s">
        <v>203</v>
      </c>
      <c r="C155" s="17">
        <v>4</v>
      </c>
      <c r="D155" s="17">
        <v>3</v>
      </c>
      <c r="E155" s="17">
        <v>0</v>
      </c>
      <c r="F155" s="17">
        <v>5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 t="s">
        <v>113</v>
      </c>
      <c r="M155" s="23">
        <v>1</v>
      </c>
      <c r="N155" s="23">
        <v>3</v>
      </c>
      <c r="O155" s="23">
        <v>5</v>
      </c>
      <c r="P155" s="23">
        <v>0</v>
      </c>
      <c r="Q155" s="23">
        <v>0</v>
      </c>
      <c r="R155" s="61"/>
      <c r="S155" s="19" t="s">
        <v>90</v>
      </c>
      <c r="T155" s="61" t="s">
        <v>94</v>
      </c>
      <c r="U155" s="16">
        <v>18</v>
      </c>
      <c r="V155" s="16">
        <v>18</v>
      </c>
      <c r="W155" s="43">
        <f t="shared" si="4"/>
        <v>1</v>
      </c>
      <c r="X155" s="54"/>
      <c r="Y155" s="18">
        <v>1</v>
      </c>
      <c r="Z155" s="65"/>
    </row>
    <row r="156" spans="1:26" s="64" customFormat="1">
      <c r="A156" s="45"/>
      <c r="B156" s="17" t="s">
        <v>203</v>
      </c>
      <c r="C156" s="17">
        <v>4</v>
      </c>
      <c r="D156" s="17">
        <v>3</v>
      </c>
      <c r="E156" s="17">
        <v>0</v>
      </c>
      <c r="F156" s="17">
        <v>5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 t="s">
        <v>113</v>
      </c>
      <c r="M156" s="23">
        <v>1</v>
      </c>
      <c r="N156" s="23">
        <v>3</v>
      </c>
      <c r="O156" s="23">
        <v>5</v>
      </c>
      <c r="P156" s="23">
        <v>0</v>
      </c>
      <c r="Q156" s="23">
        <v>0</v>
      </c>
      <c r="R156" s="61"/>
      <c r="S156" s="19" t="s">
        <v>106</v>
      </c>
      <c r="T156" s="61" t="s">
        <v>94</v>
      </c>
      <c r="U156" s="16">
        <v>34</v>
      </c>
      <c r="V156" s="16">
        <v>34</v>
      </c>
      <c r="W156" s="43">
        <f t="shared" si="4"/>
        <v>1</v>
      </c>
      <c r="X156" s="54"/>
      <c r="Y156" s="18">
        <v>1</v>
      </c>
      <c r="Z156" s="65"/>
    </row>
    <row r="157" spans="1:26" s="64" customFormat="1" ht="16.5" customHeight="1">
      <c r="A157" s="45"/>
      <c r="B157" s="17" t="s">
        <v>203</v>
      </c>
      <c r="C157" s="17">
        <v>4</v>
      </c>
      <c r="D157" s="17">
        <v>3</v>
      </c>
      <c r="E157" s="17">
        <v>0</v>
      </c>
      <c r="F157" s="17">
        <v>5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 t="s">
        <v>113</v>
      </c>
      <c r="M157" s="23">
        <v>1</v>
      </c>
      <c r="N157" s="23">
        <v>3</v>
      </c>
      <c r="O157" s="23">
        <v>5</v>
      </c>
      <c r="P157" s="23">
        <v>0</v>
      </c>
      <c r="Q157" s="23">
        <v>1</v>
      </c>
      <c r="R157" s="61">
        <v>3</v>
      </c>
      <c r="S157" s="27" t="s">
        <v>144</v>
      </c>
      <c r="T157" s="61" t="s">
        <v>92</v>
      </c>
      <c r="U157" s="14">
        <v>1554</v>
      </c>
      <c r="V157" s="14">
        <v>1554</v>
      </c>
      <c r="W157" s="43">
        <f t="shared" si="4"/>
        <v>1</v>
      </c>
      <c r="X157" s="15"/>
      <c r="Y157" s="18"/>
      <c r="Z157" s="65"/>
    </row>
    <row r="158" spans="1:26" s="64" customFormat="1">
      <c r="A158" s="45"/>
      <c r="B158" s="17" t="s">
        <v>203</v>
      </c>
      <c r="C158" s="17">
        <v>4</v>
      </c>
      <c r="D158" s="17">
        <v>3</v>
      </c>
      <c r="E158" s="17">
        <v>0</v>
      </c>
      <c r="F158" s="17">
        <v>5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 t="s">
        <v>113</v>
      </c>
      <c r="M158" s="23">
        <v>1</v>
      </c>
      <c r="N158" s="23">
        <v>3</v>
      </c>
      <c r="O158" s="23">
        <v>5</v>
      </c>
      <c r="P158" s="23">
        <v>0</v>
      </c>
      <c r="Q158" s="23">
        <v>1</v>
      </c>
      <c r="R158" s="61"/>
      <c r="S158" s="25" t="s">
        <v>145</v>
      </c>
      <c r="T158" s="61" t="s">
        <v>94</v>
      </c>
      <c r="U158" s="16">
        <v>40</v>
      </c>
      <c r="V158" s="16">
        <v>40</v>
      </c>
      <c r="W158" s="43">
        <f t="shared" si="4"/>
        <v>1</v>
      </c>
      <c r="X158" s="54"/>
      <c r="Y158" s="18">
        <v>1</v>
      </c>
      <c r="Z158" s="65"/>
    </row>
    <row r="159" spans="1:26" s="64" customFormat="1">
      <c r="A159" s="45"/>
      <c r="B159" s="17" t="s">
        <v>203</v>
      </c>
      <c r="C159" s="17">
        <v>4</v>
      </c>
      <c r="D159" s="17">
        <v>3</v>
      </c>
      <c r="E159" s="17">
        <v>0</v>
      </c>
      <c r="F159" s="17">
        <v>5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 t="s">
        <v>113</v>
      </c>
      <c r="M159" s="23">
        <v>1</v>
      </c>
      <c r="N159" s="23">
        <v>3</v>
      </c>
      <c r="O159" s="23">
        <v>5</v>
      </c>
      <c r="P159" s="23">
        <v>0</v>
      </c>
      <c r="Q159" s="23">
        <v>1</v>
      </c>
      <c r="R159" s="61"/>
      <c r="S159" s="25" t="s">
        <v>146</v>
      </c>
      <c r="T159" s="61" t="s">
        <v>94</v>
      </c>
      <c r="U159" s="16">
        <v>34</v>
      </c>
      <c r="V159" s="16">
        <v>34</v>
      </c>
      <c r="W159" s="43">
        <f t="shared" si="4"/>
        <v>1</v>
      </c>
      <c r="X159" s="54"/>
      <c r="Y159" s="18">
        <v>1</v>
      </c>
      <c r="Z159" s="65"/>
    </row>
    <row r="160" spans="1:26" s="64" customFormat="1" ht="17.25" customHeight="1">
      <c r="A160" s="45"/>
      <c r="B160" s="17" t="s">
        <v>203</v>
      </c>
      <c r="C160" s="17">
        <v>4</v>
      </c>
      <c r="D160" s="17">
        <v>3</v>
      </c>
      <c r="E160" s="17">
        <v>0</v>
      </c>
      <c r="F160" s="17">
        <v>5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 t="s">
        <v>113</v>
      </c>
      <c r="M160" s="23">
        <v>1</v>
      </c>
      <c r="N160" s="23">
        <v>3</v>
      </c>
      <c r="O160" s="23">
        <v>5</v>
      </c>
      <c r="P160" s="23">
        <v>0</v>
      </c>
      <c r="Q160" s="23">
        <v>2</v>
      </c>
      <c r="R160" s="61"/>
      <c r="S160" s="27" t="s">
        <v>114</v>
      </c>
      <c r="T160" s="61" t="s">
        <v>96</v>
      </c>
      <c r="U160" s="20" t="s">
        <v>100</v>
      </c>
      <c r="V160" s="20" t="s">
        <v>100</v>
      </c>
      <c r="W160" s="43"/>
      <c r="X160" s="54"/>
      <c r="Y160" s="18"/>
      <c r="Z160" s="65"/>
    </row>
    <row r="161" spans="1:26" s="64" customFormat="1">
      <c r="A161" s="45"/>
      <c r="B161" s="17" t="s">
        <v>203</v>
      </c>
      <c r="C161" s="17">
        <v>4</v>
      </c>
      <c r="D161" s="17">
        <v>3</v>
      </c>
      <c r="E161" s="17">
        <v>0</v>
      </c>
      <c r="F161" s="17">
        <v>5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 t="s">
        <v>113</v>
      </c>
      <c r="M161" s="23">
        <v>1</v>
      </c>
      <c r="N161" s="23">
        <v>3</v>
      </c>
      <c r="O161" s="23">
        <v>5</v>
      </c>
      <c r="P161" s="23">
        <v>0</v>
      </c>
      <c r="Q161" s="23">
        <v>2</v>
      </c>
      <c r="R161" s="61"/>
      <c r="S161" s="25" t="s">
        <v>65</v>
      </c>
      <c r="T161" s="61" t="s">
        <v>94</v>
      </c>
      <c r="U161" s="16">
        <v>5</v>
      </c>
      <c r="V161" s="16">
        <v>5</v>
      </c>
      <c r="W161" s="43">
        <f>V161/U161</f>
        <v>1</v>
      </c>
      <c r="X161" s="54"/>
      <c r="Y161" s="18">
        <v>1</v>
      </c>
      <c r="Z161" s="65"/>
    </row>
    <row r="162" spans="1:26" s="64" customFormat="1">
      <c r="A162" s="45"/>
      <c r="B162" s="17" t="s">
        <v>203</v>
      </c>
      <c r="C162" s="17">
        <v>4</v>
      </c>
      <c r="D162" s="17">
        <v>3</v>
      </c>
      <c r="E162" s="17">
        <v>0</v>
      </c>
      <c r="F162" s="17">
        <v>5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 t="s">
        <v>113</v>
      </c>
      <c r="M162" s="23">
        <v>1</v>
      </c>
      <c r="N162" s="23">
        <v>3</v>
      </c>
      <c r="O162" s="23">
        <v>5</v>
      </c>
      <c r="P162" s="23">
        <v>0</v>
      </c>
      <c r="Q162" s="23">
        <v>3</v>
      </c>
      <c r="R162" s="61"/>
      <c r="S162" s="56" t="s">
        <v>115</v>
      </c>
      <c r="T162" s="61" t="s">
        <v>96</v>
      </c>
      <c r="U162" s="20" t="s">
        <v>100</v>
      </c>
      <c r="V162" s="20" t="s">
        <v>100</v>
      </c>
      <c r="W162" s="43"/>
      <c r="X162" s="54"/>
      <c r="Y162" s="18"/>
      <c r="Z162" s="65"/>
    </row>
    <row r="163" spans="1:26" s="64" customFormat="1">
      <c r="A163" s="45"/>
      <c r="B163" s="17" t="s">
        <v>203</v>
      </c>
      <c r="C163" s="17">
        <v>4</v>
      </c>
      <c r="D163" s="17">
        <v>3</v>
      </c>
      <c r="E163" s="17">
        <v>0</v>
      </c>
      <c r="F163" s="17">
        <v>5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 t="s">
        <v>113</v>
      </c>
      <c r="M163" s="23">
        <v>1</v>
      </c>
      <c r="N163" s="23">
        <v>3</v>
      </c>
      <c r="O163" s="23">
        <v>5</v>
      </c>
      <c r="P163" s="23">
        <v>0</v>
      </c>
      <c r="Q163" s="23">
        <v>3</v>
      </c>
      <c r="R163" s="61"/>
      <c r="S163" s="19" t="s">
        <v>88</v>
      </c>
      <c r="T163" s="61" t="s">
        <v>94</v>
      </c>
      <c r="U163" s="16">
        <v>2</v>
      </c>
      <c r="V163" s="16">
        <v>2</v>
      </c>
      <c r="W163" s="43">
        <f>V163/U163</f>
        <v>1</v>
      </c>
      <c r="X163" s="54"/>
      <c r="Y163" s="18">
        <v>1</v>
      </c>
      <c r="Z163" s="65"/>
    </row>
    <row r="164" spans="1:26" s="64" customFormat="1">
      <c r="A164" s="45"/>
      <c r="B164" s="17" t="s">
        <v>203</v>
      </c>
      <c r="C164" s="17">
        <v>4</v>
      </c>
      <c r="D164" s="17">
        <v>3</v>
      </c>
      <c r="E164" s="17">
        <v>0</v>
      </c>
      <c r="F164" s="17">
        <v>5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 t="s">
        <v>113</v>
      </c>
      <c r="M164" s="23">
        <v>1</v>
      </c>
      <c r="N164" s="23">
        <v>3</v>
      </c>
      <c r="O164" s="23">
        <v>5</v>
      </c>
      <c r="P164" s="23">
        <v>0</v>
      </c>
      <c r="Q164" s="23">
        <v>4</v>
      </c>
      <c r="R164" s="61"/>
      <c r="S164" s="57" t="s">
        <v>116</v>
      </c>
      <c r="T164" s="61" t="s">
        <v>96</v>
      </c>
      <c r="U164" s="20" t="s">
        <v>100</v>
      </c>
      <c r="V164" s="20" t="s">
        <v>100</v>
      </c>
      <c r="W164" s="43"/>
      <c r="X164" s="54"/>
      <c r="Y164" s="18"/>
      <c r="Z164" s="65"/>
    </row>
    <row r="165" spans="1:26" s="64" customFormat="1">
      <c r="A165" s="45"/>
      <c r="B165" s="17" t="s">
        <v>203</v>
      </c>
      <c r="C165" s="17">
        <v>4</v>
      </c>
      <c r="D165" s="17">
        <v>3</v>
      </c>
      <c r="E165" s="17">
        <v>0</v>
      </c>
      <c r="F165" s="17">
        <v>5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 t="s">
        <v>113</v>
      </c>
      <c r="M165" s="23">
        <v>1</v>
      </c>
      <c r="N165" s="23">
        <v>3</v>
      </c>
      <c r="O165" s="23">
        <v>5</v>
      </c>
      <c r="P165" s="23">
        <v>0</v>
      </c>
      <c r="Q165" s="23">
        <v>4</v>
      </c>
      <c r="R165" s="61"/>
      <c r="S165" s="19" t="s">
        <v>89</v>
      </c>
      <c r="T165" s="61" t="s">
        <v>94</v>
      </c>
      <c r="U165" s="16">
        <v>30</v>
      </c>
      <c r="V165" s="16">
        <v>30</v>
      </c>
      <c r="W165" s="43">
        <f t="shared" ref="W165:W186" si="5">V165/U165</f>
        <v>1</v>
      </c>
      <c r="X165" s="54"/>
      <c r="Y165" s="18">
        <v>1</v>
      </c>
      <c r="Z165" s="65"/>
    </row>
    <row r="166" spans="1:26">
      <c r="A166" s="45"/>
      <c r="B166" s="17" t="s">
        <v>203</v>
      </c>
      <c r="C166" s="17">
        <v>4</v>
      </c>
      <c r="D166" s="17">
        <v>4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 t="s">
        <v>113</v>
      </c>
      <c r="M166" s="23">
        <v>1</v>
      </c>
      <c r="N166" s="23">
        <v>4</v>
      </c>
      <c r="O166" s="23">
        <v>0</v>
      </c>
      <c r="P166" s="23">
        <v>0</v>
      </c>
      <c r="Q166" s="23">
        <v>0</v>
      </c>
      <c r="R166" s="49"/>
      <c r="S166" s="19" t="s">
        <v>58</v>
      </c>
      <c r="T166" s="49" t="s">
        <v>92</v>
      </c>
      <c r="U166" s="14">
        <f>U169+U208</f>
        <v>24434.030869999999</v>
      </c>
      <c r="V166" s="14">
        <v>24434</v>
      </c>
      <c r="W166" s="43">
        <f t="shared" si="5"/>
        <v>0.99999873659814209</v>
      </c>
      <c r="X166" s="15"/>
      <c r="Y166" s="18"/>
      <c r="Z166" s="65"/>
    </row>
    <row r="167" spans="1:26">
      <c r="A167" s="45"/>
      <c r="B167" s="17" t="s">
        <v>203</v>
      </c>
      <c r="C167" s="17">
        <v>4</v>
      </c>
      <c r="D167" s="17">
        <v>4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 t="s">
        <v>113</v>
      </c>
      <c r="M167" s="23">
        <v>1</v>
      </c>
      <c r="N167" s="23">
        <v>4</v>
      </c>
      <c r="O167" s="23">
        <v>0</v>
      </c>
      <c r="P167" s="23">
        <v>0</v>
      </c>
      <c r="Q167" s="23">
        <v>0</v>
      </c>
      <c r="R167" s="49">
        <v>3</v>
      </c>
      <c r="S167" s="19" t="s">
        <v>155</v>
      </c>
      <c r="T167" s="49" t="s">
        <v>92</v>
      </c>
      <c r="U167" s="14">
        <v>24334</v>
      </c>
      <c r="V167" s="14">
        <v>24334</v>
      </c>
      <c r="W167" s="43">
        <f t="shared" si="5"/>
        <v>1</v>
      </c>
      <c r="X167" s="15"/>
      <c r="Y167" s="18"/>
      <c r="Z167" s="65"/>
    </row>
    <row r="168" spans="1:26">
      <c r="A168" s="45"/>
      <c r="B168" s="17" t="s">
        <v>203</v>
      </c>
      <c r="C168" s="17">
        <v>4</v>
      </c>
      <c r="D168" s="17">
        <v>4</v>
      </c>
      <c r="E168" s="17">
        <v>0</v>
      </c>
      <c r="F168" s="17">
        <v>1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 t="s">
        <v>113</v>
      </c>
      <c r="M168" s="23">
        <v>1</v>
      </c>
      <c r="N168" s="23">
        <v>4</v>
      </c>
      <c r="O168" s="23">
        <v>0</v>
      </c>
      <c r="P168" s="23">
        <v>0</v>
      </c>
      <c r="Q168" s="23">
        <v>0</v>
      </c>
      <c r="R168" s="49">
        <v>2</v>
      </c>
      <c r="S168" s="19" t="s">
        <v>154</v>
      </c>
      <c r="T168" s="49" t="s">
        <v>92</v>
      </c>
      <c r="U168" s="14">
        <f>U171</f>
        <v>100</v>
      </c>
      <c r="V168" s="14">
        <v>100</v>
      </c>
      <c r="W168" s="43">
        <f t="shared" si="5"/>
        <v>1</v>
      </c>
      <c r="X168" s="14"/>
      <c r="Y168" s="18"/>
      <c r="Z168" s="66"/>
    </row>
    <row r="169" spans="1:26">
      <c r="A169" s="45"/>
      <c r="B169" s="17" t="s">
        <v>203</v>
      </c>
      <c r="C169" s="17">
        <v>4</v>
      </c>
      <c r="D169" s="17">
        <v>4</v>
      </c>
      <c r="E169" s="17">
        <v>0</v>
      </c>
      <c r="F169" s="17">
        <v>1</v>
      </c>
      <c r="G169" s="17" t="s">
        <v>204</v>
      </c>
      <c r="H169" s="17">
        <v>8</v>
      </c>
      <c r="I169" s="17">
        <v>5</v>
      </c>
      <c r="J169" s="17">
        <v>3</v>
      </c>
      <c r="K169" s="17">
        <v>0</v>
      </c>
      <c r="L169" s="17" t="s">
        <v>113</v>
      </c>
      <c r="M169" s="23">
        <v>1</v>
      </c>
      <c r="N169" s="23">
        <v>4</v>
      </c>
      <c r="O169" s="23">
        <v>1</v>
      </c>
      <c r="P169" s="23">
        <v>0</v>
      </c>
      <c r="Q169" s="23">
        <v>0</v>
      </c>
      <c r="R169" s="49"/>
      <c r="S169" s="27" t="s">
        <v>59</v>
      </c>
      <c r="T169" s="49" t="s">
        <v>92</v>
      </c>
      <c r="U169" s="14">
        <f>U170+U171</f>
        <v>24299.330869999998</v>
      </c>
      <c r="V169" s="14">
        <v>24299.3</v>
      </c>
      <c r="W169" s="43">
        <f t="shared" si="5"/>
        <v>0.99999872959464753</v>
      </c>
      <c r="X169" s="15"/>
      <c r="Y169" s="18"/>
      <c r="Z169" s="65"/>
    </row>
    <row r="170" spans="1:26">
      <c r="A170" s="45"/>
      <c r="B170" s="17" t="s">
        <v>203</v>
      </c>
      <c r="C170" s="17">
        <v>4</v>
      </c>
      <c r="D170" s="17">
        <v>4</v>
      </c>
      <c r="E170" s="17">
        <v>0</v>
      </c>
      <c r="F170" s="17">
        <v>1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 t="s">
        <v>113</v>
      </c>
      <c r="M170" s="23">
        <v>1</v>
      </c>
      <c r="N170" s="23">
        <v>4</v>
      </c>
      <c r="O170" s="23">
        <v>1</v>
      </c>
      <c r="P170" s="23">
        <v>0</v>
      </c>
      <c r="Q170" s="23">
        <v>0</v>
      </c>
      <c r="R170" s="49">
        <v>3</v>
      </c>
      <c r="S170" s="19" t="s">
        <v>155</v>
      </c>
      <c r="T170" s="49" t="s">
        <v>92</v>
      </c>
      <c r="U170" s="14">
        <f>U174+U184+U201+U194+U206</f>
        <v>24199.330869999998</v>
      </c>
      <c r="V170" s="14">
        <v>24199.3</v>
      </c>
      <c r="W170" s="43">
        <f t="shared" si="5"/>
        <v>0.99999872434489345</v>
      </c>
      <c r="X170" s="15"/>
      <c r="Y170" s="18"/>
      <c r="Z170" s="66"/>
    </row>
    <row r="171" spans="1:26">
      <c r="A171" s="45"/>
      <c r="B171" s="17" t="s">
        <v>203</v>
      </c>
      <c r="C171" s="17">
        <v>4</v>
      </c>
      <c r="D171" s="17">
        <v>4</v>
      </c>
      <c r="E171" s="17">
        <v>0</v>
      </c>
      <c r="F171" s="17">
        <v>1</v>
      </c>
      <c r="G171" s="17">
        <v>1</v>
      </c>
      <c r="H171" s="17">
        <v>0</v>
      </c>
      <c r="I171" s="17">
        <v>0</v>
      </c>
      <c r="J171" s="17">
        <v>3</v>
      </c>
      <c r="K171" s="17">
        <v>0</v>
      </c>
      <c r="L171" s="17" t="s">
        <v>113</v>
      </c>
      <c r="M171" s="23">
        <v>1</v>
      </c>
      <c r="N171" s="23">
        <v>4</v>
      </c>
      <c r="O171" s="23">
        <v>1</v>
      </c>
      <c r="P171" s="23">
        <v>0</v>
      </c>
      <c r="Q171" s="23">
        <v>0</v>
      </c>
      <c r="R171" s="49">
        <v>2</v>
      </c>
      <c r="S171" s="19" t="s">
        <v>154</v>
      </c>
      <c r="T171" s="49" t="s">
        <v>92</v>
      </c>
      <c r="U171" s="14">
        <f>U195</f>
        <v>100</v>
      </c>
      <c r="V171" s="14">
        <v>100</v>
      </c>
      <c r="W171" s="43">
        <f t="shared" si="5"/>
        <v>1</v>
      </c>
      <c r="X171" s="14"/>
      <c r="Y171" s="18"/>
      <c r="Z171" s="65"/>
    </row>
    <row r="172" spans="1:26" s="64" customFormat="1">
      <c r="A172" s="45"/>
      <c r="B172" s="17" t="s">
        <v>203</v>
      </c>
      <c r="C172" s="17">
        <v>4</v>
      </c>
      <c r="D172" s="17">
        <v>4</v>
      </c>
      <c r="E172" s="17">
        <v>0</v>
      </c>
      <c r="F172" s="17">
        <v>1</v>
      </c>
      <c r="G172" s="17" t="s">
        <v>204</v>
      </c>
      <c r="H172" s="17">
        <v>8</v>
      </c>
      <c r="I172" s="17">
        <v>5</v>
      </c>
      <c r="J172" s="17">
        <v>3</v>
      </c>
      <c r="K172" s="17">
        <v>0</v>
      </c>
      <c r="L172" s="17" t="s">
        <v>113</v>
      </c>
      <c r="M172" s="23">
        <v>1</v>
      </c>
      <c r="N172" s="23">
        <v>4</v>
      </c>
      <c r="O172" s="23">
        <v>1</v>
      </c>
      <c r="P172" s="23">
        <v>0</v>
      </c>
      <c r="Q172" s="23">
        <v>0</v>
      </c>
      <c r="R172" s="61"/>
      <c r="S172" s="52" t="s">
        <v>67</v>
      </c>
      <c r="T172" s="61" t="s">
        <v>93</v>
      </c>
      <c r="U172" s="58">
        <v>21</v>
      </c>
      <c r="V172" s="58">
        <v>21</v>
      </c>
      <c r="W172" s="43">
        <f t="shared" si="5"/>
        <v>1</v>
      </c>
      <c r="X172" s="54"/>
      <c r="Y172" s="18">
        <v>1</v>
      </c>
      <c r="Z172" s="65"/>
    </row>
    <row r="173" spans="1:26" s="64" customFormat="1">
      <c r="A173" s="45"/>
      <c r="B173" s="17" t="s">
        <v>203</v>
      </c>
      <c r="C173" s="17">
        <v>4</v>
      </c>
      <c r="D173" s="17">
        <v>4</v>
      </c>
      <c r="E173" s="17">
        <v>0</v>
      </c>
      <c r="F173" s="17">
        <v>1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 t="s">
        <v>113</v>
      </c>
      <c r="M173" s="23">
        <v>1</v>
      </c>
      <c r="N173" s="23">
        <v>4</v>
      </c>
      <c r="O173" s="23">
        <v>1</v>
      </c>
      <c r="P173" s="23">
        <v>0</v>
      </c>
      <c r="Q173" s="23">
        <v>0</v>
      </c>
      <c r="R173" s="61"/>
      <c r="S173" s="52" t="s">
        <v>136</v>
      </c>
      <c r="T173" s="61" t="s">
        <v>94</v>
      </c>
      <c r="U173" s="16">
        <v>349</v>
      </c>
      <c r="V173" s="16">
        <v>349</v>
      </c>
      <c r="W173" s="43">
        <f t="shared" si="5"/>
        <v>1</v>
      </c>
      <c r="X173" s="54"/>
      <c r="Y173" s="18">
        <v>1</v>
      </c>
      <c r="Z173" s="66"/>
    </row>
    <row r="174" spans="1:26" s="64" customFormat="1" ht="15" customHeight="1">
      <c r="A174" s="45"/>
      <c r="B174" s="17" t="s">
        <v>203</v>
      </c>
      <c r="C174" s="17">
        <v>4</v>
      </c>
      <c r="D174" s="17">
        <v>4</v>
      </c>
      <c r="E174" s="17">
        <v>0</v>
      </c>
      <c r="F174" s="17">
        <v>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 t="s">
        <v>113</v>
      </c>
      <c r="M174" s="23">
        <v>1</v>
      </c>
      <c r="N174" s="23">
        <v>4</v>
      </c>
      <c r="O174" s="23">
        <v>1</v>
      </c>
      <c r="P174" s="23">
        <v>0</v>
      </c>
      <c r="Q174" s="23">
        <v>1</v>
      </c>
      <c r="R174" s="61"/>
      <c r="S174" s="27" t="s">
        <v>60</v>
      </c>
      <c r="T174" s="61" t="s">
        <v>92</v>
      </c>
      <c r="U174" s="14">
        <v>19269.32</v>
      </c>
      <c r="V174" s="14">
        <v>19269.3</v>
      </c>
      <c r="W174" s="43">
        <f t="shared" si="5"/>
        <v>0.99999896208065464</v>
      </c>
      <c r="X174" s="15"/>
      <c r="Y174" s="18"/>
      <c r="Z174" s="66"/>
    </row>
    <row r="175" spans="1:26" s="64" customFormat="1">
      <c r="A175" s="45"/>
      <c r="B175" s="17" t="s">
        <v>203</v>
      </c>
      <c r="C175" s="17">
        <v>4</v>
      </c>
      <c r="D175" s="17">
        <v>4</v>
      </c>
      <c r="E175" s="17">
        <v>0</v>
      </c>
      <c r="F175" s="17">
        <v>1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 t="s">
        <v>113</v>
      </c>
      <c r="M175" s="23">
        <v>1</v>
      </c>
      <c r="N175" s="23">
        <v>4</v>
      </c>
      <c r="O175" s="23">
        <v>1</v>
      </c>
      <c r="P175" s="23">
        <v>0</v>
      </c>
      <c r="Q175" s="23">
        <v>1</v>
      </c>
      <c r="R175" s="61"/>
      <c r="S175" s="52" t="s">
        <v>68</v>
      </c>
      <c r="T175" s="61" t="s">
        <v>94</v>
      </c>
      <c r="U175" s="50">
        <v>4</v>
      </c>
      <c r="V175" s="50">
        <v>4</v>
      </c>
      <c r="W175" s="43">
        <f t="shared" si="5"/>
        <v>1</v>
      </c>
      <c r="X175" s="54"/>
      <c r="Y175" s="18">
        <v>1</v>
      </c>
      <c r="Z175" s="66"/>
    </row>
    <row r="176" spans="1:26" s="64" customFormat="1">
      <c r="A176" s="45"/>
      <c r="B176" s="17" t="s">
        <v>203</v>
      </c>
      <c r="C176" s="17">
        <v>4</v>
      </c>
      <c r="D176" s="17">
        <v>4</v>
      </c>
      <c r="E176" s="17">
        <v>0</v>
      </c>
      <c r="F176" s="17">
        <v>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 t="s">
        <v>113</v>
      </c>
      <c r="M176" s="23">
        <v>1</v>
      </c>
      <c r="N176" s="23">
        <v>4</v>
      </c>
      <c r="O176" s="23">
        <v>1</v>
      </c>
      <c r="P176" s="23">
        <v>0</v>
      </c>
      <c r="Q176" s="23">
        <v>1</v>
      </c>
      <c r="R176" s="61"/>
      <c r="S176" s="52" t="s">
        <v>171</v>
      </c>
      <c r="T176" s="61" t="s">
        <v>94</v>
      </c>
      <c r="U176" s="50">
        <v>4</v>
      </c>
      <c r="V176" s="50">
        <v>4</v>
      </c>
      <c r="W176" s="43">
        <f t="shared" si="5"/>
        <v>1</v>
      </c>
      <c r="X176" s="54"/>
      <c r="Y176" s="18">
        <v>1</v>
      </c>
      <c r="Z176" s="66"/>
    </row>
    <row r="177" spans="1:26" s="64" customFormat="1" ht="19.5" customHeight="1">
      <c r="A177" s="45"/>
      <c r="B177" s="17" t="s">
        <v>203</v>
      </c>
      <c r="C177" s="17">
        <v>4</v>
      </c>
      <c r="D177" s="17">
        <v>4</v>
      </c>
      <c r="E177" s="17">
        <v>0</v>
      </c>
      <c r="F177" s="17">
        <v>1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 t="s">
        <v>113</v>
      </c>
      <c r="M177" s="23">
        <v>1</v>
      </c>
      <c r="N177" s="23">
        <v>4</v>
      </c>
      <c r="O177" s="23">
        <v>1</v>
      </c>
      <c r="P177" s="23">
        <v>0</v>
      </c>
      <c r="Q177" s="23">
        <v>1</v>
      </c>
      <c r="R177" s="61"/>
      <c r="S177" s="52" t="s">
        <v>172</v>
      </c>
      <c r="T177" s="61" t="s">
        <v>94</v>
      </c>
      <c r="U177" s="50">
        <v>6</v>
      </c>
      <c r="V177" s="50">
        <v>6</v>
      </c>
      <c r="W177" s="43">
        <f t="shared" si="5"/>
        <v>1</v>
      </c>
      <c r="X177" s="54"/>
      <c r="Y177" s="18">
        <v>1</v>
      </c>
      <c r="Z177" s="66"/>
    </row>
    <row r="178" spans="1:26" s="64" customFormat="1" ht="19.5" customHeight="1">
      <c r="A178" s="45"/>
      <c r="B178" s="17" t="s">
        <v>203</v>
      </c>
      <c r="C178" s="17">
        <v>4</v>
      </c>
      <c r="D178" s="17">
        <v>4</v>
      </c>
      <c r="E178" s="17">
        <v>0</v>
      </c>
      <c r="F178" s="17">
        <v>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 t="s">
        <v>113</v>
      </c>
      <c r="M178" s="23">
        <v>1</v>
      </c>
      <c r="N178" s="23">
        <v>4</v>
      </c>
      <c r="O178" s="23">
        <v>1</v>
      </c>
      <c r="P178" s="23">
        <v>0</v>
      </c>
      <c r="Q178" s="23">
        <v>1</v>
      </c>
      <c r="R178" s="61"/>
      <c r="S178" s="52" t="s">
        <v>173</v>
      </c>
      <c r="T178" s="61" t="s">
        <v>94</v>
      </c>
      <c r="U178" s="50">
        <v>8</v>
      </c>
      <c r="V178" s="50">
        <v>8</v>
      </c>
      <c r="W178" s="43">
        <f t="shared" si="5"/>
        <v>1</v>
      </c>
      <c r="X178" s="54"/>
      <c r="Y178" s="18">
        <v>1</v>
      </c>
      <c r="Z178" s="66"/>
    </row>
    <row r="179" spans="1:26" s="64" customFormat="1" ht="19.5" customHeight="1">
      <c r="A179" s="45"/>
      <c r="B179" s="17" t="s">
        <v>203</v>
      </c>
      <c r="C179" s="17">
        <v>4</v>
      </c>
      <c r="D179" s="17">
        <v>4</v>
      </c>
      <c r="E179" s="17">
        <v>0</v>
      </c>
      <c r="F179" s="17">
        <v>1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 t="s">
        <v>113</v>
      </c>
      <c r="M179" s="23">
        <v>1</v>
      </c>
      <c r="N179" s="23">
        <v>4</v>
      </c>
      <c r="O179" s="23">
        <v>1</v>
      </c>
      <c r="P179" s="23">
        <v>0</v>
      </c>
      <c r="Q179" s="23">
        <v>1</v>
      </c>
      <c r="R179" s="61"/>
      <c r="S179" s="52" t="s">
        <v>174</v>
      </c>
      <c r="T179" s="61" t="s">
        <v>94</v>
      </c>
      <c r="U179" s="50">
        <v>19</v>
      </c>
      <c r="V179" s="50">
        <v>19</v>
      </c>
      <c r="W179" s="43">
        <f t="shared" si="5"/>
        <v>1</v>
      </c>
      <c r="X179" s="54"/>
      <c r="Y179" s="18">
        <v>1</v>
      </c>
      <c r="Z179" s="66"/>
    </row>
    <row r="180" spans="1:26" s="64" customFormat="1">
      <c r="A180" s="45"/>
      <c r="B180" s="17" t="s">
        <v>203</v>
      </c>
      <c r="C180" s="17">
        <v>4</v>
      </c>
      <c r="D180" s="17">
        <v>4</v>
      </c>
      <c r="E180" s="17">
        <v>0</v>
      </c>
      <c r="F180" s="17">
        <v>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 t="s">
        <v>113</v>
      </c>
      <c r="M180" s="23">
        <v>1</v>
      </c>
      <c r="N180" s="23">
        <v>4</v>
      </c>
      <c r="O180" s="23">
        <v>1</v>
      </c>
      <c r="P180" s="23">
        <v>0</v>
      </c>
      <c r="Q180" s="23">
        <v>1</v>
      </c>
      <c r="R180" s="61"/>
      <c r="S180" s="52" t="s">
        <v>180</v>
      </c>
      <c r="T180" s="61" t="s">
        <v>95</v>
      </c>
      <c r="U180" s="50">
        <v>5000</v>
      </c>
      <c r="V180" s="50">
        <v>5000</v>
      </c>
      <c r="W180" s="43">
        <f t="shared" si="5"/>
        <v>1</v>
      </c>
      <c r="X180" s="54"/>
      <c r="Y180" s="18">
        <v>1</v>
      </c>
      <c r="Z180" s="66"/>
    </row>
    <row r="181" spans="1:26" s="64" customFormat="1">
      <c r="A181" s="45"/>
      <c r="B181" s="17" t="s">
        <v>203</v>
      </c>
      <c r="C181" s="17">
        <v>4</v>
      </c>
      <c r="D181" s="17">
        <v>4</v>
      </c>
      <c r="E181" s="17">
        <v>0</v>
      </c>
      <c r="F181" s="17">
        <v>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 t="s">
        <v>113</v>
      </c>
      <c r="M181" s="23">
        <v>1</v>
      </c>
      <c r="N181" s="23">
        <v>4</v>
      </c>
      <c r="O181" s="23">
        <v>1</v>
      </c>
      <c r="P181" s="23">
        <v>0</v>
      </c>
      <c r="Q181" s="23">
        <v>1</v>
      </c>
      <c r="R181" s="61"/>
      <c r="S181" s="52" t="s">
        <v>175</v>
      </c>
      <c r="T181" s="61" t="s">
        <v>95</v>
      </c>
      <c r="U181" s="50">
        <v>9000</v>
      </c>
      <c r="V181" s="50">
        <v>9000</v>
      </c>
      <c r="W181" s="43">
        <f t="shared" si="5"/>
        <v>1</v>
      </c>
      <c r="X181" s="54"/>
      <c r="Y181" s="18">
        <v>1</v>
      </c>
      <c r="Z181" s="66"/>
    </row>
    <row r="182" spans="1:26" s="64" customFormat="1" ht="18" customHeight="1">
      <c r="A182" s="45"/>
      <c r="B182" s="17" t="s">
        <v>203</v>
      </c>
      <c r="C182" s="17">
        <v>4</v>
      </c>
      <c r="D182" s="17">
        <v>4</v>
      </c>
      <c r="E182" s="17">
        <v>0</v>
      </c>
      <c r="F182" s="17">
        <v>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 t="s">
        <v>113</v>
      </c>
      <c r="M182" s="23">
        <v>1</v>
      </c>
      <c r="N182" s="23">
        <v>4</v>
      </c>
      <c r="O182" s="23">
        <v>1</v>
      </c>
      <c r="P182" s="23">
        <v>0</v>
      </c>
      <c r="Q182" s="23">
        <v>1</v>
      </c>
      <c r="R182" s="61"/>
      <c r="S182" s="52" t="s">
        <v>176</v>
      </c>
      <c r="T182" s="61" t="s">
        <v>94</v>
      </c>
      <c r="U182" s="50">
        <v>15</v>
      </c>
      <c r="V182" s="50">
        <v>15</v>
      </c>
      <c r="W182" s="43">
        <f t="shared" si="5"/>
        <v>1</v>
      </c>
      <c r="X182" s="54"/>
      <c r="Y182" s="18">
        <v>1</v>
      </c>
      <c r="Z182" s="66"/>
    </row>
    <row r="183" spans="1:26" s="64" customFormat="1">
      <c r="A183" s="45"/>
      <c r="B183" s="17" t="s">
        <v>203</v>
      </c>
      <c r="C183" s="17">
        <v>4</v>
      </c>
      <c r="D183" s="17">
        <v>4</v>
      </c>
      <c r="E183" s="17">
        <v>0</v>
      </c>
      <c r="F183" s="17">
        <v>1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 t="s">
        <v>113</v>
      </c>
      <c r="M183" s="23">
        <v>1</v>
      </c>
      <c r="N183" s="23">
        <v>4</v>
      </c>
      <c r="O183" s="23">
        <v>1</v>
      </c>
      <c r="P183" s="23">
        <v>0</v>
      </c>
      <c r="Q183" s="23">
        <v>1</v>
      </c>
      <c r="R183" s="61"/>
      <c r="S183" s="52" t="s">
        <v>181</v>
      </c>
      <c r="T183" s="61" t="s">
        <v>95</v>
      </c>
      <c r="U183" s="14">
        <v>27</v>
      </c>
      <c r="V183" s="14">
        <v>27</v>
      </c>
      <c r="W183" s="43">
        <f t="shared" si="5"/>
        <v>1</v>
      </c>
      <c r="X183" s="15"/>
      <c r="Y183" s="18">
        <v>1</v>
      </c>
      <c r="Z183" s="66"/>
    </row>
    <row r="184" spans="1:26" s="64" customFormat="1" ht="31.5">
      <c r="A184" s="45"/>
      <c r="B184" s="17" t="s">
        <v>203</v>
      </c>
      <c r="C184" s="17">
        <v>4</v>
      </c>
      <c r="D184" s="17">
        <v>4</v>
      </c>
      <c r="E184" s="17">
        <v>0</v>
      </c>
      <c r="F184" s="17">
        <v>1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 t="s">
        <v>113</v>
      </c>
      <c r="M184" s="23">
        <v>1</v>
      </c>
      <c r="N184" s="23">
        <v>4</v>
      </c>
      <c r="O184" s="23">
        <v>1</v>
      </c>
      <c r="P184" s="23">
        <v>0</v>
      </c>
      <c r="Q184" s="23">
        <v>2</v>
      </c>
      <c r="R184" s="61">
        <v>3</v>
      </c>
      <c r="S184" s="51" t="s">
        <v>61</v>
      </c>
      <c r="T184" s="61" t="s">
        <v>92</v>
      </c>
      <c r="U184" s="14">
        <f>290.632 + 116.22</f>
        <v>406.85199999999998</v>
      </c>
      <c r="V184" s="14">
        <v>406.9</v>
      </c>
      <c r="W184" s="43">
        <f t="shared" si="5"/>
        <v>1.0001179790193977</v>
      </c>
      <c r="X184" s="15"/>
      <c r="Y184" s="18"/>
      <c r="Z184" s="65"/>
    </row>
    <row r="185" spans="1:26" s="64" customFormat="1">
      <c r="A185" s="45"/>
      <c r="B185" s="17" t="s">
        <v>203</v>
      </c>
      <c r="C185" s="17">
        <v>4</v>
      </c>
      <c r="D185" s="17">
        <v>4</v>
      </c>
      <c r="E185" s="17">
        <v>0</v>
      </c>
      <c r="F185" s="17">
        <v>1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 t="s">
        <v>113</v>
      </c>
      <c r="M185" s="23">
        <v>1</v>
      </c>
      <c r="N185" s="23">
        <v>4</v>
      </c>
      <c r="O185" s="23">
        <v>1</v>
      </c>
      <c r="P185" s="23">
        <v>0</v>
      </c>
      <c r="Q185" s="23">
        <v>2</v>
      </c>
      <c r="R185" s="61"/>
      <c r="S185" s="19" t="s">
        <v>62</v>
      </c>
      <c r="T185" s="61" t="s">
        <v>92</v>
      </c>
      <c r="U185" s="15">
        <v>0</v>
      </c>
      <c r="V185" s="15">
        <v>0</v>
      </c>
      <c r="W185" s="43">
        <v>0</v>
      </c>
      <c r="X185" s="59" t="s">
        <v>205</v>
      </c>
      <c r="Y185" s="18">
        <v>1</v>
      </c>
      <c r="Z185" s="65"/>
    </row>
    <row r="186" spans="1:26" s="64" customFormat="1" ht="31.5">
      <c r="A186" s="45"/>
      <c r="B186" s="17" t="s">
        <v>203</v>
      </c>
      <c r="C186" s="17">
        <v>4</v>
      </c>
      <c r="D186" s="17">
        <v>4</v>
      </c>
      <c r="E186" s="17">
        <v>0</v>
      </c>
      <c r="F186" s="17">
        <v>1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 t="s">
        <v>113</v>
      </c>
      <c r="M186" s="23">
        <v>1</v>
      </c>
      <c r="N186" s="23">
        <v>4</v>
      </c>
      <c r="O186" s="23">
        <v>1</v>
      </c>
      <c r="P186" s="23">
        <v>0</v>
      </c>
      <c r="Q186" s="23">
        <v>2</v>
      </c>
      <c r="R186" s="61"/>
      <c r="S186" s="19" t="s">
        <v>182</v>
      </c>
      <c r="T186" s="61" t="s">
        <v>95</v>
      </c>
      <c r="U186" s="54">
        <v>22</v>
      </c>
      <c r="V186" s="54">
        <v>22</v>
      </c>
      <c r="W186" s="43">
        <f t="shared" si="5"/>
        <v>1</v>
      </c>
      <c r="X186" s="54"/>
      <c r="Y186" s="18">
        <v>1</v>
      </c>
      <c r="Z186" s="65"/>
    </row>
    <row r="187" spans="1:26" s="64" customFormat="1" ht="18" customHeight="1">
      <c r="A187" s="45"/>
      <c r="B187" s="17" t="s">
        <v>203</v>
      </c>
      <c r="C187" s="17">
        <v>4</v>
      </c>
      <c r="D187" s="17">
        <v>4</v>
      </c>
      <c r="E187" s="17">
        <v>0</v>
      </c>
      <c r="F187" s="17">
        <v>1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 t="s">
        <v>113</v>
      </c>
      <c r="M187" s="23">
        <v>1</v>
      </c>
      <c r="N187" s="23">
        <v>4</v>
      </c>
      <c r="O187" s="23">
        <v>1</v>
      </c>
      <c r="P187" s="23">
        <v>0</v>
      </c>
      <c r="Q187" s="23">
        <v>3</v>
      </c>
      <c r="R187" s="61"/>
      <c r="S187" s="27" t="s">
        <v>69</v>
      </c>
      <c r="T187" s="61" t="s">
        <v>96</v>
      </c>
      <c r="U187" s="15" t="s">
        <v>100</v>
      </c>
      <c r="V187" s="15" t="s">
        <v>100</v>
      </c>
      <c r="W187" s="43"/>
      <c r="X187" s="15"/>
      <c r="Y187" s="18"/>
      <c r="Z187" s="65"/>
    </row>
    <row r="188" spans="1:26" s="64" customFormat="1">
      <c r="A188" s="45"/>
      <c r="B188" s="17" t="s">
        <v>203</v>
      </c>
      <c r="C188" s="17">
        <v>4</v>
      </c>
      <c r="D188" s="17">
        <v>4</v>
      </c>
      <c r="E188" s="17">
        <v>0</v>
      </c>
      <c r="F188" s="17">
        <v>1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 t="s">
        <v>113</v>
      </c>
      <c r="M188" s="23">
        <v>1</v>
      </c>
      <c r="N188" s="23">
        <v>4</v>
      </c>
      <c r="O188" s="23">
        <v>1</v>
      </c>
      <c r="P188" s="23">
        <v>0</v>
      </c>
      <c r="Q188" s="23">
        <v>3</v>
      </c>
      <c r="R188" s="61"/>
      <c r="S188" s="19" t="s">
        <v>63</v>
      </c>
      <c r="T188" s="61" t="s">
        <v>94</v>
      </c>
      <c r="U188" s="16">
        <v>10</v>
      </c>
      <c r="V188" s="16">
        <v>10</v>
      </c>
      <c r="W188" s="43">
        <f>V188/U188</f>
        <v>1</v>
      </c>
      <c r="X188" s="54"/>
      <c r="Y188" s="18">
        <v>1</v>
      </c>
      <c r="Z188" s="65"/>
    </row>
    <row r="189" spans="1:26" s="64" customFormat="1">
      <c r="A189" s="45"/>
      <c r="B189" s="17" t="s">
        <v>203</v>
      </c>
      <c r="C189" s="17">
        <v>4</v>
      </c>
      <c r="D189" s="17">
        <v>4</v>
      </c>
      <c r="E189" s="17">
        <v>0</v>
      </c>
      <c r="F189" s="17">
        <v>1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 t="s">
        <v>113</v>
      </c>
      <c r="M189" s="23">
        <v>1</v>
      </c>
      <c r="N189" s="23">
        <v>4</v>
      </c>
      <c r="O189" s="23">
        <v>1</v>
      </c>
      <c r="P189" s="23">
        <v>0</v>
      </c>
      <c r="Q189" s="23">
        <v>4</v>
      </c>
      <c r="R189" s="61"/>
      <c r="S189" s="27" t="s">
        <v>70</v>
      </c>
      <c r="T189" s="61" t="s">
        <v>96</v>
      </c>
      <c r="U189" s="20" t="s">
        <v>100</v>
      </c>
      <c r="V189" s="20" t="s">
        <v>100</v>
      </c>
      <c r="W189" s="43"/>
      <c r="X189" s="15"/>
      <c r="Y189" s="18"/>
      <c r="Z189" s="65"/>
    </row>
    <row r="190" spans="1:26" s="64" customFormat="1">
      <c r="A190" s="45"/>
      <c r="B190" s="17" t="s">
        <v>203</v>
      </c>
      <c r="C190" s="17">
        <v>4</v>
      </c>
      <c r="D190" s="17">
        <v>4</v>
      </c>
      <c r="E190" s="17">
        <v>0</v>
      </c>
      <c r="F190" s="17">
        <v>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 t="s">
        <v>113</v>
      </c>
      <c r="M190" s="23">
        <v>1</v>
      </c>
      <c r="N190" s="23">
        <v>4</v>
      </c>
      <c r="O190" s="23">
        <v>1</v>
      </c>
      <c r="P190" s="23">
        <v>0</v>
      </c>
      <c r="Q190" s="23">
        <v>4</v>
      </c>
      <c r="R190" s="61"/>
      <c r="S190" s="19" t="s">
        <v>64</v>
      </c>
      <c r="T190" s="61" t="s">
        <v>94</v>
      </c>
      <c r="U190" s="16">
        <v>15</v>
      </c>
      <c r="V190" s="16">
        <v>15</v>
      </c>
      <c r="W190" s="43">
        <f>V190/U190</f>
        <v>1</v>
      </c>
      <c r="X190" s="54"/>
      <c r="Y190" s="18">
        <v>1</v>
      </c>
      <c r="Z190" s="65"/>
    </row>
    <row r="191" spans="1:26" s="64" customFormat="1">
      <c r="A191" s="45"/>
      <c r="B191" s="17" t="s">
        <v>203</v>
      </c>
      <c r="C191" s="17">
        <v>4</v>
      </c>
      <c r="D191" s="17">
        <v>4</v>
      </c>
      <c r="E191" s="17">
        <v>0</v>
      </c>
      <c r="F191" s="17">
        <v>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 t="s">
        <v>113</v>
      </c>
      <c r="M191" s="23">
        <v>1</v>
      </c>
      <c r="N191" s="23">
        <v>4</v>
      </c>
      <c r="O191" s="23">
        <v>1</v>
      </c>
      <c r="P191" s="23">
        <v>0</v>
      </c>
      <c r="Q191" s="23">
        <v>5</v>
      </c>
      <c r="R191" s="61"/>
      <c r="S191" s="27" t="s">
        <v>107</v>
      </c>
      <c r="T191" s="61" t="s">
        <v>96</v>
      </c>
      <c r="U191" s="20" t="s">
        <v>100</v>
      </c>
      <c r="V191" s="20" t="s">
        <v>100</v>
      </c>
      <c r="W191" s="43"/>
      <c r="X191" s="15"/>
      <c r="Y191" s="18"/>
      <c r="Z191" s="65"/>
    </row>
    <row r="192" spans="1:26" s="64" customFormat="1">
      <c r="A192" s="45"/>
      <c r="B192" s="17" t="s">
        <v>203</v>
      </c>
      <c r="C192" s="17">
        <v>4</v>
      </c>
      <c r="D192" s="17">
        <v>4</v>
      </c>
      <c r="E192" s="17">
        <v>0</v>
      </c>
      <c r="F192" s="17">
        <v>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 t="s">
        <v>113</v>
      </c>
      <c r="M192" s="23">
        <v>1</v>
      </c>
      <c r="N192" s="23">
        <v>4</v>
      </c>
      <c r="O192" s="23">
        <v>1</v>
      </c>
      <c r="P192" s="23">
        <v>0</v>
      </c>
      <c r="Q192" s="23">
        <v>5</v>
      </c>
      <c r="R192" s="61"/>
      <c r="S192" s="19" t="s">
        <v>66</v>
      </c>
      <c r="T192" s="61" t="s">
        <v>94</v>
      </c>
      <c r="U192" s="54">
        <v>15</v>
      </c>
      <c r="V192" s="54">
        <v>15</v>
      </c>
      <c r="W192" s="43">
        <f t="shared" ref="W192:W222" si="6">V192/U192</f>
        <v>1</v>
      </c>
      <c r="X192" s="54"/>
      <c r="Y192" s="18">
        <v>1</v>
      </c>
      <c r="Z192" s="65"/>
    </row>
    <row r="193" spans="1:26" s="64" customFormat="1" ht="18" customHeight="1">
      <c r="A193" s="45"/>
      <c r="B193" s="17" t="s">
        <v>203</v>
      </c>
      <c r="C193" s="17">
        <v>4</v>
      </c>
      <c r="D193" s="17">
        <v>4</v>
      </c>
      <c r="E193" s="17">
        <v>0</v>
      </c>
      <c r="F193" s="17">
        <v>1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 t="s">
        <v>113</v>
      </c>
      <c r="M193" s="23">
        <v>1</v>
      </c>
      <c r="N193" s="23">
        <v>4</v>
      </c>
      <c r="O193" s="23">
        <v>1</v>
      </c>
      <c r="P193" s="23">
        <v>0</v>
      </c>
      <c r="Q193" s="23">
        <v>6</v>
      </c>
      <c r="R193" s="61"/>
      <c r="S193" s="27" t="s">
        <v>186</v>
      </c>
      <c r="T193" s="61" t="s">
        <v>92</v>
      </c>
      <c r="U193" s="15">
        <f>U194+U195</f>
        <v>749.2</v>
      </c>
      <c r="V193" s="15">
        <v>749.2</v>
      </c>
      <c r="W193" s="43">
        <f t="shared" si="6"/>
        <v>1</v>
      </c>
      <c r="X193" s="15"/>
      <c r="Y193" s="18"/>
      <c r="Z193" s="65"/>
    </row>
    <row r="194" spans="1:26" s="64" customFormat="1" ht="15" customHeight="1">
      <c r="A194" s="45"/>
      <c r="B194" s="17" t="s">
        <v>203</v>
      </c>
      <c r="C194" s="17">
        <v>4</v>
      </c>
      <c r="D194" s="17">
        <v>4</v>
      </c>
      <c r="E194" s="17">
        <v>0</v>
      </c>
      <c r="F194" s="17">
        <v>1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 t="s">
        <v>113</v>
      </c>
      <c r="M194" s="23">
        <v>1</v>
      </c>
      <c r="N194" s="23">
        <v>4</v>
      </c>
      <c r="O194" s="23">
        <v>1</v>
      </c>
      <c r="P194" s="23">
        <v>0</v>
      </c>
      <c r="Q194" s="23">
        <v>6</v>
      </c>
      <c r="R194" s="61">
        <v>3</v>
      </c>
      <c r="S194" s="19" t="s">
        <v>155</v>
      </c>
      <c r="T194" s="61" t="s">
        <v>92</v>
      </c>
      <c r="U194" s="15">
        <v>649.20000000000005</v>
      </c>
      <c r="V194" s="15">
        <v>649.20000000000005</v>
      </c>
      <c r="W194" s="43">
        <f t="shared" si="6"/>
        <v>1</v>
      </c>
      <c r="X194" s="15"/>
      <c r="Y194" s="18"/>
      <c r="Z194" s="65"/>
    </row>
    <row r="195" spans="1:26" s="64" customFormat="1" ht="15" customHeight="1">
      <c r="A195" s="45"/>
      <c r="B195" s="17" t="s">
        <v>203</v>
      </c>
      <c r="C195" s="17">
        <v>4</v>
      </c>
      <c r="D195" s="17">
        <v>4</v>
      </c>
      <c r="E195" s="17">
        <v>0</v>
      </c>
      <c r="F195" s="17">
        <v>1</v>
      </c>
      <c r="G195" s="17" t="s">
        <v>204</v>
      </c>
      <c r="H195" s="17">
        <v>8</v>
      </c>
      <c r="I195" s="17">
        <v>5</v>
      </c>
      <c r="J195" s="17">
        <v>3</v>
      </c>
      <c r="K195" s="17">
        <v>0</v>
      </c>
      <c r="L195" s="17" t="s">
        <v>113</v>
      </c>
      <c r="M195" s="23">
        <v>1</v>
      </c>
      <c r="N195" s="23">
        <v>4</v>
      </c>
      <c r="O195" s="23">
        <v>1</v>
      </c>
      <c r="P195" s="23">
        <v>0</v>
      </c>
      <c r="Q195" s="23">
        <v>6</v>
      </c>
      <c r="R195" s="61">
        <v>2</v>
      </c>
      <c r="S195" s="19" t="s">
        <v>154</v>
      </c>
      <c r="T195" s="61" t="s">
        <v>92</v>
      </c>
      <c r="U195" s="15">
        <v>100</v>
      </c>
      <c r="V195" s="15">
        <v>100</v>
      </c>
      <c r="W195" s="43">
        <f t="shared" si="6"/>
        <v>1</v>
      </c>
      <c r="X195" s="15"/>
      <c r="Y195" s="18"/>
      <c r="Z195" s="65"/>
    </row>
    <row r="196" spans="1:26" s="64" customFormat="1">
      <c r="A196" s="45"/>
      <c r="B196" s="17" t="s">
        <v>203</v>
      </c>
      <c r="C196" s="17">
        <v>4</v>
      </c>
      <c r="D196" s="17">
        <v>4</v>
      </c>
      <c r="E196" s="17">
        <v>0</v>
      </c>
      <c r="F196" s="17">
        <v>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 t="s">
        <v>113</v>
      </c>
      <c r="M196" s="23">
        <v>1</v>
      </c>
      <c r="N196" s="23">
        <v>4</v>
      </c>
      <c r="O196" s="23">
        <v>1</v>
      </c>
      <c r="P196" s="23">
        <v>0</v>
      </c>
      <c r="Q196" s="23">
        <v>6</v>
      </c>
      <c r="R196" s="61"/>
      <c r="S196" s="52" t="s">
        <v>156</v>
      </c>
      <c r="T196" s="61" t="s">
        <v>94</v>
      </c>
      <c r="U196" s="54">
        <v>0</v>
      </c>
      <c r="V196" s="54">
        <v>0</v>
      </c>
      <c r="W196" s="43">
        <v>0</v>
      </c>
      <c r="X196" s="60" t="s">
        <v>205</v>
      </c>
      <c r="Y196" s="18">
        <v>1</v>
      </c>
      <c r="Z196" s="65"/>
    </row>
    <row r="197" spans="1:26" s="64" customFormat="1">
      <c r="A197" s="45"/>
      <c r="B197" s="17" t="s">
        <v>203</v>
      </c>
      <c r="C197" s="17">
        <v>4</v>
      </c>
      <c r="D197" s="17">
        <v>4</v>
      </c>
      <c r="E197" s="17">
        <v>0</v>
      </c>
      <c r="F197" s="17">
        <v>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 t="s">
        <v>113</v>
      </c>
      <c r="M197" s="23">
        <v>1</v>
      </c>
      <c r="N197" s="23">
        <v>4</v>
      </c>
      <c r="O197" s="23">
        <v>1</v>
      </c>
      <c r="P197" s="23">
        <v>0</v>
      </c>
      <c r="Q197" s="23">
        <v>6</v>
      </c>
      <c r="R197" s="61"/>
      <c r="S197" s="52" t="s">
        <v>165</v>
      </c>
      <c r="T197" s="61" t="s">
        <v>94</v>
      </c>
      <c r="U197" s="54">
        <v>10</v>
      </c>
      <c r="V197" s="54">
        <v>10</v>
      </c>
      <c r="W197" s="43">
        <f t="shared" si="6"/>
        <v>1</v>
      </c>
      <c r="X197" s="54"/>
      <c r="Y197" s="18">
        <v>1</v>
      </c>
      <c r="Z197" s="65"/>
    </row>
    <row r="198" spans="1:26" s="64" customFormat="1">
      <c r="A198" s="45"/>
      <c r="B198" s="17" t="s">
        <v>203</v>
      </c>
      <c r="C198" s="17">
        <v>4</v>
      </c>
      <c r="D198" s="17">
        <v>4</v>
      </c>
      <c r="E198" s="17">
        <v>0</v>
      </c>
      <c r="F198" s="17">
        <v>1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 t="s">
        <v>113</v>
      </c>
      <c r="M198" s="23">
        <v>1</v>
      </c>
      <c r="N198" s="23">
        <v>4</v>
      </c>
      <c r="O198" s="23">
        <v>1</v>
      </c>
      <c r="P198" s="23">
        <v>0</v>
      </c>
      <c r="Q198" s="23">
        <v>6</v>
      </c>
      <c r="R198" s="61"/>
      <c r="S198" s="52" t="s">
        <v>164</v>
      </c>
      <c r="T198" s="61" t="s">
        <v>94</v>
      </c>
      <c r="U198" s="54">
        <v>0</v>
      </c>
      <c r="V198" s="54">
        <v>0</v>
      </c>
      <c r="W198" s="43">
        <v>0</v>
      </c>
      <c r="X198" s="60" t="s">
        <v>205</v>
      </c>
      <c r="Y198" s="18">
        <v>1</v>
      </c>
      <c r="Z198" s="65"/>
    </row>
    <row r="199" spans="1:26" s="64" customFormat="1">
      <c r="A199" s="45"/>
      <c r="B199" s="17" t="s">
        <v>203</v>
      </c>
      <c r="C199" s="17">
        <v>4</v>
      </c>
      <c r="D199" s="17">
        <v>4</v>
      </c>
      <c r="E199" s="17">
        <v>0</v>
      </c>
      <c r="F199" s="17">
        <v>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 t="s">
        <v>113</v>
      </c>
      <c r="M199" s="23">
        <v>1</v>
      </c>
      <c r="N199" s="23">
        <v>4</v>
      </c>
      <c r="O199" s="23">
        <v>1</v>
      </c>
      <c r="P199" s="23">
        <v>0</v>
      </c>
      <c r="Q199" s="23">
        <v>6</v>
      </c>
      <c r="R199" s="61"/>
      <c r="S199" s="52" t="s">
        <v>163</v>
      </c>
      <c r="T199" s="61" t="s">
        <v>95</v>
      </c>
      <c r="U199" s="54">
        <v>0</v>
      </c>
      <c r="V199" s="54">
        <v>0</v>
      </c>
      <c r="W199" s="43">
        <v>0</v>
      </c>
      <c r="X199" s="60" t="s">
        <v>205</v>
      </c>
      <c r="Y199" s="18">
        <v>1</v>
      </c>
      <c r="Z199" s="65"/>
    </row>
    <row r="200" spans="1:26" s="64" customFormat="1">
      <c r="A200" s="45"/>
      <c r="B200" s="17" t="s">
        <v>203</v>
      </c>
      <c r="C200" s="17">
        <v>4</v>
      </c>
      <c r="D200" s="17">
        <v>4</v>
      </c>
      <c r="E200" s="17">
        <v>0</v>
      </c>
      <c r="F200" s="17">
        <v>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 t="s">
        <v>113</v>
      </c>
      <c r="M200" s="17">
        <v>1</v>
      </c>
      <c r="N200" s="17">
        <v>4</v>
      </c>
      <c r="O200" s="17">
        <v>1</v>
      </c>
      <c r="P200" s="17">
        <v>0</v>
      </c>
      <c r="Q200" s="17">
        <v>6</v>
      </c>
      <c r="R200" s="61"/>
      <c r="S200" s="52" t="s">
        <v>179</v>
      </c>
      <c r="T200" s="61" t="s">
        <v>94</v>
      </c>
      <c r="U200" s="54">
        <v>3</v>
      </c>
      <c r="V200" s="54">
        <v>3</v>
      </c>
      <c r="W200" s="43">
        <f t="shared" si="6"/>
        <v>1</v>
      </c>
      <c r="X200" s="54"/>
      <c r="Y200" s="18">
        <v>1</v>
      </c>
      <c r="Z200" s="65"/>
    </row>
    <row r="201" spans="1:26" s="64" customFormat="1">
      <c r="A201" s="45"/>
      <c r="B201" s="17" t="s">
        <v>203</v>
      </c>
      <c r="C201" s="17">
        <v>4</v>
      </c>
      <c r="D201" s="17">
        <v>4</v>
      </c>
      <c r="E201" s="17">
        <v>0</v>
      </c>
      <c r="F201" s="17">
        <v>1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 t="s">
        <v>113</v>
      </c>
      <c r="M201" s="23">
        <v>1</v>
      </c>
      <c r="N201" s="23">
        <v>4</v>
      </c>
      <c r="O201" s="23">
        <v>1</v>
      </c>
      <c r="P201" s="23">
        <v>1</v>
      </c>
      <c r="Q201" s="23">
        <v>0</v>
      </c>
      <c r="R201" s="61">
        <v>3</v>
      </c>
      <c r="S201" s="27" t="s">
        <v>159</v>
      </c>
      <c r="T201" s="61" t="s">
        <v>92</v>
      </c>
      <c r="U201" s="15">
        <f>(4385.33221-649.218)</f>
        <v>3736.1142099999997</v>
      </c>
      <c r="V201" s="15">
        <v>3736.1</v>
      </c>
      <c r="W201" s="43">
        <f t="shared" si="6"/>
        <v>0.99999619658308037</v>
      </c>
      <c r="X201" s="15"/>
      <c r="Y201" s="18"/>
      <c r="Z201" s="65"/>
    </row>
    <row r="202" spans="1:26" s="64" customFormat="1">
      <c r="A202" s="45"/>
      <c r="B202" s="17" t="s">
        <v>203</v>
      </c>
      <c r="C202" s="17">
        <v>4</v>
      </c>
      <c r="D202" s="17">
        <v>4</v>
      </c>
      <c r="E202" s="17">
        <v>0</v>
      </c>
      <c r="F202" s="17">
        <v>1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 t="s">
        <v>113</v>
      </c>
      <c r="M202" s="23">
        <v>1</v>
      </c>
      <c r="N202" s="23">
        <v>4</v>
      </c>
      <c r="O202" s="23">
        <v>1</v>
      </c>
      <c r="P202" s="23">
        <v>1</v>
      </c>
      <c r="Q202" s="23">
        <v>0</v>
      </c>
      <c r="R202" s="61"/>
      <c r="S202" s="52" t="s">
        <v>160</v>
      </c>
      <c r="T202" s="61" t="s">
        <v>157</v>
      </c>
      <c r="U202" s="54">
        <v>0</v>
      </c>
      <c r="V202" s="54">
        <v>0</v>
      </c>
      <c r="W202" s="43">
        <v>0</v>
      </c>
      <c r="X202" s="60" t="s">
        <v>205</v>
      </c>
      <c r="Y202" s="18">
        <v>1</v>
      </c>
      <c r="Z202" s="65"/>
    </row>
    <row r="203" spans="1:26" s="64" customFormat="1">
      <c r="A203" s="45"/>
      <c r="B203" s="17" t="s">
        <v>203</v>
      </c>
      <c r="C203" s="17">
        <v>4</v>
      </c>
      <c r="D203" s="17">
        <v>4</v>
      </c>
      <c r="E203" s="17">
        <v>0</v>
      </c>
      <c r="F203" s="17">
        <v>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 t="s">
        <v>113</v>
      </c>
      <c r="M203" s="23">
        <v>1</v>
      </c>
      <c r="N203" s="23">
        <v>4</v>
      </c>
      <c r="O203" s="23">
        <v>1</v>
      </c>
      <c r="P203" s="23">
        <v>1</v>
      </c>
      <c r="Q203" s="23">
        <v>0</v>
      </c>
      <c r="R203" s="61"/>
      <c r="S203" s="56" t="s">
        <v>161</v>
      </c>
      <c r="T203" s="61" t="s">
        <v>162</v>
      </c>
      <c r="U203" s="54">
        <v>0</v>
      </c>
      <c r="V203" s="54">
        <v>0</v>
      </c>
      <c r="W203" s="43">
        <v>0</v>
      </c>
      <c r="X203" s="60" t="s">
        <v>205</v>
      </c>
      <c r="Y203" s="18">
        <v>1</v>
      </c>
      <c r="Z203" s="65"/>
    </row>
    <row r="204" spans="1:26" s="64" customFormat="1">
      <c r="A204" s="45"/>
      <c r="B204" s="17" t="s">
        <v>203</v>
      </c>
      <c r="C204" s="17">
        <v>4</v>
      </c>
      <c r="D204" s="17">
        <v>4</v>
      </c>
      <c r="E204" s="17">
        <v>0</v>
      </c>
      <c r="F204" s="17">
        <v>1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 t="s">
        <v>113</v>
      </c>
      <c r="M204" s="17">
        <v>1</v>
      </c>
      <c r="N204" s="17">
        <v>4</v>
      </c>
      <c r="O204" s="17">
        <v>1</v>
      </c>
      <c r="P204" s="17">
        <v>1</v>
      </c>
      <c r="Q204" s="17">
        <v>0</v>
      </c>
      <c r="R204" s="61"/>
      <c r="S204" s="52" t="s">
        <v>177</v>
      </c>
      <c r="T204" s="61" t="s">
        <v>94</v>
      </c>
      <c r="U204" s="54">
        <v>0</v>
      </c>
      <c r="V204" s="54">
        <v>0</v>
      </c>
      <c r="W204" s="43">
        <v>0</v>
      </c>
      <c r="X204" s="60" t="s">
        <v>205</v>
      </c>
      <c r="Y204" s="18">
        <v>1</v>
      </c>
      <c r="Z204" s="65"/>
    </row>
    <row r="205" spans="1:26" s="64" customFormat="1">
      <c r="A205" s="45"/>
      <c r="B205" s="17" t="s">
        <v>203</v>
      </c>
      <c r="C205" s="17">
        <v>4</v>
      </c>
      <c r="D205" s="17">
        <v>4</v>
      </c>
      <c r="E205" s="17">
        <v>0</v>
      </c>
      <c r="F205" s="17">
        <v>1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 t="s">
        <v>113</v>
      </c>
      <c r="M205" s="17">
        <v>1</v>
      </c>
      <c r="N205" s="17">
        <v>4</v>
      </c>
      <c r="O205" s="17">
        <v>1</v>
      </c>
      <c r="P205" s="17">
        <v>1</v>
      </c>
      <c r="Q205" s="17">
        <v>0</v>
      </c>
      <c r="R205" s="61"/>
      <c r="S205" s="52" t="s">
        <v>184</v>
      </c>
      <c r="T205" s="61" t="s">
        <v>94</v>
      </c>
      <c r="U205" s="54">
        <v>1</v>
      </c>
      <c r="V205" s="54">
        <v>1</v>
      </c>
      <c r="W205" s="43">
        <f t="shared" si="6"/>
        <v>1</v>
      </c>
      <c r="X205" s="54"/>
      <c r="Y205" s="18">
        <v>1</v>
      </c>
      <c r="Z205" s="65"/>
    </row>
    <row r="206" spans="1:26" s="64" customFormat="1">
      <c r="A206" s="45"/>
      <c r="B206" s="17" t="s">
        <v>203</v>
      </c>
      <c r="C206" s="17">
        <v>4</v>
      </c>
      <c r="D206" s="17">
        <v>4</v>
      </c>
      <c r="E206" s="17">
        <v>0</v>
      </c>
      <c r="F206" s="17">
        <v>1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 t="s">
        <v>113</v>
      </c>
      <c r="M206" s="17">
        <v>1</v>
      </c>
      <c r="N206" s="17">
        <v>4</v>
      </c>
      <c r="O206" s="17">
        <v>1</v>
      </c>
      <c r="P206" s="17">
        <v>1</v>
      </c>
      <c r="Q206" s="17">
        <v>1</v>
      </c>
      <c r="R206" s="61"/>
      <c r="S206" s="57" t="s">
        <v>185</v>
      </c>
      <c r="T206" s="61" t="s">
        <v>92</v>
      </c>
      <c r="U206" s="15">
        <v>137.84466</v>
      </c>
      <c r="V206" s="15">
        <v>137.80000000000001</v>
      </c>
      <c r="W206" s="43">
        <f t="shared" si="6"/>
        <v>0.99967601211392598</v>
      </c>
      <c r="X206" s="15"/>
      <c r="Y206" s="18"/>
      <c r="Z206" s="65"/>
    </row>
    <row r="207" spans="1:26" s="64" customFormat="1">
      <c r="A207" s="45"/>
      <c r="B207" s="17" t="s">
        <v>203</v>
      </c>
      <c r="C207" s="17">
        <v>4</v>
      </c>
      <c r="D207" s="17">
        <v>4</v>
      </c>
      <c r="E207" s="17">
        <v>0</v>
      </c>
      <c r="F207" s="17">
        <v>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 t="s">
        <v>113</v>
      </c>
      <c r="M207" s="17">
        <v>1</v>
      </c>
      <c r="N207" s="17">
        <v>4</v>
      </c>
      <c r="O207" s="17">
        <v>1</v>
      </c>
      <c r="P207" s="17">
        <v>1</v>
      </c>
      <c r="Q207" s="17">
        <v>1</v>
      </c>
      <c r="R207" s="61"/>
      <c r="S207" s="52" t="s">
        <v>158</v>
      </c>
      <c r="T207" s="61" t="s">
        <v>94</v>
      </c>
      <c r="U207" s="54">
        <v>1</v>
      </c>
      <c r="V207" s="54">
        <v>1</v>
      </c>
      <c r="W207" s="43">
        <f t="shared" si="6"/>
        <v>1</v>
      </c>
      <c r="X207" s="54"/>
      <c r="Y207" s="18">
        <v>1</v>
      </c>
      <c r="Z207" s="65"/>
    </row>
    <row r="208" spans="1:26" s="64" customFormat="1">
      <c r="A208" s="45"/>
      <c r="B208" s="17" t="s">
        <v>203</v>
      </c>
      <c r="C208" s="17">
        <v>4</v>
      </c>
      <c r="D208" s="17">
        <v>4</v>
      </c>
      <c r="E208" s="17">
        <v>0</v>
      </c>
      <c r="F208" s="17">
        <v>2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 t="s">
        <v>113</v>
      </c>
      <c r="M208" s="23">
        <v>1</v>
      </c>
      <c r="N208" s="23">
        <v>4</v>
      </c>
      <c r="O208" s="23">
        <v>2</v>
      </c>
      <c r="P208" s="23">
        <v>0</v>
      </c>
      <c r="Q208" s="23">
        <v>0</v>
      </c>
      <c r="R208" s="61">
        <v>3</v>
      </c>
      <c r="S208" s="27" t="s">
        <v>71</v>
      </c>
      <c r="T208" s="61" t="s">
        <v>92</v>
      </c>
      <c r="U208" s="14">
        <f>U211+U213+U216+U220</f>
        <v>134.69999999999999</v>
      </c>
      <c r="V208" s="14">
        <v>134.69999999999999</v>
      </c>
      <c r="W208" s="43">
        <f t="shared" si="6"/>
        <v>1</v>
      </c>
      <c r="X208" s="15"/>
      <c r="Y208" s="18"/>
      <c r="Z208" s="65"/>
    </row>
    <row r="209" spans="1:26" s="64" customFormat="1" ht="18" customHeight="1">
      <c r="A209" s="45"/>
      <c r="B209" s="17" t="s">
        <v>203</v>
      </c>
      <c r="C209" s="17">
        <v>4</v>
      </c>
      <c r="D209" s="17">
        <v>4</v>
      </c>
      <c r="E209" s="17">
        <v>0</v>
      </c>
      <c r="F209" s="17">
        <v>2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 t="s">
        <v>113</v>
      </c>
      <c r="M209" s="23">
        <v>1</v>
      </c>
      <c r="N209" s="23">
        <v>4</v>
      </c>
      <c r="O209" s="23">
        <v>2</v>
      </c>
      <c r="P209" s="23">
        <v>0</v>
      </c>
      <c r="Q209" s="23">
        <v>0</v>
      </c>
      <c r="R209" s="61"/>
      <c r="S209" s="19" t="s">
        <v>108</v>
      </c>
      <c r="T209" s="61" t="s">
        <v>93</v>
      </c>
      <c r="U209" s="16">
        <v>21</v>
      </c>
      <c r="V209" s="16">
        <v>21</v>
      </c>
      <c r="W209" s="43">
        <f t="shared" si="6"/>
        <v>1</v>
      </c>
      <c r="X209" s="54"/>
      <c r="Y209" s="18">
        <v>1</v>
      </c>
      <c r="Z209" s="65"/>
    </row>
    <row r="210" spans="1:26" s="64" customFormat="1">
      <c r="A210" s="45"/>
      <c r="B210" s="17" t="s">
        <v>203</v>
      </c>
      <c r="C210" s="17">
        <v>4</v>
      </c>
      <c r="D210" s="17">
        <v>4</v>
      </c>
      <c r="E210" s="17">
        <v>0</v>
      </c>
      <c r="F210" s="17">
        <v>2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 t="s">
        <v>113</v>
      </c>
      <c r="M210" s="23">
        <v>1</v>
      </c>
      <c r="N210" s="23">
        <v>4</v>
      </c>
      <c r="O210" s="23">
        <v>2</v>
      </c>
      <c r="P210" s="23">
        <v>0</v>
      </c>
      <c r="Q210" s="23">
        <v>0</v>
      </c>
      <c r="R210" s="61"/>
      <c r="S210" s="19" t="s">
        <v>109</v>
      </c>
      <c r="T210" s="61" t="s">
        <v>94</v>
      </c>
      <c r="U210" s="16">
        <v>8</v>
      </c>
      <c r="V210" s="16">
        <v>8</v>
      </c>
      <c r="W210" s="43">
        <f t="shared" si="6"/>
        <v>1</v>
      </c>
      <c r="X210" s="54"/>
      <c r="Y210" s="18">
        <v>1</v>
      </c>
      <c r="Z210" s="65"/>
    </row>
    <row r="211" spans="1:26" s="64" customFormat="1">
      <c r="A211" s="45"/>
      <c r="B211" s="17" t="s">
        <v>203</v>
      </c>
      <c r="C211" s="17">
        <v>4</v>
      </c>
      <c r="D211" s="17">
        <v>4</v>
      </c>
      <c r="E211" s="17">
        <v>0</v>
      </c>
      <c r="F211" s="17">
        <v>2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 t="s">
        <v>113</v>
      </c>
      <c r="M211" s="23">
        <v>1</v>
      </c>
      <c r="N211" s="23">
        <v>4</v>
      </c>
      <c r="O211" s="23">
        <v>2</v>
      </c>
      <c r="P211" s="23">
        <v>0</v>
      </c>
      <c r="Q211" s="23">
        <v>1</v>
      </c>
      <c r="R211" s="61">
        <v>3</v>
      </c>
      <c r="S211" s="51" t="s">
        <v>142</v>
      </c>
      <c r="T211" s="61" t="s">
        <v>92</v>
      </c>
      <c r="U211" s="14">
        <v>20.7</v>
      </c>
      <c r="V211" s="14">
        <v>20.7</v>
      </c>
      <c r="W211" s="43">
        <f t="shared" si="6"/>
        <v>1</v>
      </c>
      <c r="X211" s="15"/>
      <c r="Y211" s="18"/>
      <c r="Z211" s="66"/>
    </row>
    <row r="212" spans="1:26" s="64" customFormat="1">
      <c r="A212" s="45"/>
      <c r="B212" s="17" t="s">
        <v>203</v>
      </c>
      <c r="C212" s="17">
        <v>4</v>
      </c>
      <c r="D212" s="17">
        <v>4</v>
      </c>
      <c r="E212" s="17">
        <v>0</v>
      </c>
      <c r="F212" s="17">
        <v>2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 t="s">
        <v>113</v>
      </c>
      <c r="M212" s="23">
        <v>1</v>
      </c>
      <c r="N212" s="23">
        <v>4</v>
      </c>
      <c r="O212" s="23">
        <v>2</v>
      </c>
      <c r="P212" s="23">
        <v>0</v>
      </c>
      <c r="Q212" s="23">
        <v>1</v>
      </c>
      <c r="R212" s="61"/>
      <c r="S212" s="19" t="s">
        <v>76</v>
      </c>
      <c r="T212" s="61" t="s">
        <v>94</v>
      </c>
      <c r="U212" s="16">
        <v>1</v>
      </c>
      <c r="V212" s="16">
        <v>1</v>
      </c>
      <c r="W212" s="43">
        <f t="shared" si="6"/>
        <v>1</v>
      </c>
      <c r="X212" s="54"/>
      <c r="Y212" s="18">
        <v>1</v>
      </c>
      <c r="Z212" s="65"/>
    </row>
    <row r="213" spans="1:26" s="64" customFormat="1">
      <c r="A213" s="45"/>
      <c r="B213" s="17" t="s">
        <v>203</v>
      </c>
      <c r="C213" s="17">
        <v>4</v>
      </c>
      <c r="D213" s="17">
        <v>4</v>
      </c>
      <c r="E213" s="17">
        <v>0</v>
      </c>
      <c r="F213" s="17">
        <v>2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 t="s">
        <v>113</v>
      </c>
      <c r="M213" s="23">
        <v>1</v>
      </c>
      <c r="N213" s="23">
        <v>4</v>
      </c>
      <c r="O213" s="23">
        <v>2</v>
      </c>
      <c r="P213" s="23">
        <v>0</v>
      </c>
      <c r="Q213" s="23">
        <v>2</v>
      </c>
      <c r="R213" s="61">
        <v>3</v>
      </c>
      <c r="S213" s="51" t="s">
        <v>73</v>
      </c>
      <c r="T213" s="61" t="s">
        <v>92</v>
      </c>
      <c r="U213" s="14">
        <v>31.1</v>
      </c>
      <c r="V213" s="14">
        <v>31.1</v>
      </c>
      <c r="W213" s="43">
        <f t="shared" si="6"/>
        <v>1</v>
      </c>
      <c r="X213" s="15"/>
      <c r="Y213" s="18"/>
      <c r="Z213" s="65"/>
    </row>
    <row r="214" spans="1:26" s="64" customFormat="1">
      <c r="A214" s="45"/>
      <c r="B214" s="17" t="s">
        <v>203</v>
      </c>
      <c r="C214" s="17">
        <v>4</v>
      </c>
      <c r="D214" s="17">
        <v>4</v>
      </c>
      <c r="E214" s="17">
        <v>0</v>
      </c>
      <c r="F214" s="17">
        <v>2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 t="s">
        <v>113</v>
      </c>
      <c r="M214" s="23">
        <v>1</v>
      </c>
      <c r="N214" s="23">
        <v>4</v>
      </c>
      <c r="O214" s="23">
        <v>2</v>
      </c>
      <c r="P214" s="23">
        <v>0</v>
      </c>
      <c r="Q214" s="23">
        <v>2</v>
      </c>
      <c r="R214" s="61"/>
      <c r="S214" s="19" t="s">
        <v>110</v>
      </c>
      <c r="T214" s="61" t="s">
        <v>94</v>
      </c>
      <c r="U214" s="16">
        <v>1</v>
      </c>
      <c r="V214" s="16">
        <v>1</v>
      </c>
      <c r="W214" s="43">
        <f t="shared" si="6"/>
        <v>1</v>
      </c>
      <c r="X214" s="54"/>
      <c r="Y214" s="18">
        <v>1</v>
      </c>
      <c r="Z214" s="65"/>
    </row>
    <row r="215" spans="1:26" s="64" customFormat="1" ht="19.5" customHeight="1">
      <c r="A215" s="45"/>
      <c r="B215" s="17" t="s">
        <v>203</v>
      </c>
      <c r="C215" s="17">
        <v>4</v>
      </c>
      <c r="D215" s="17">
        <v>4</v>
      </c>
      <c r="E215" s="17">
        <v>0</v>
      </c>
      <c r="F215" s="17">
        <v>2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 t="s">
        <v>113</v>
      </c>
      <c r="M215" s="23">
        <v>1</v>
      </c>
      <c r="N215" s="23">
        <v>4</v>
      </c>
      <c r="O215" s="23">
        <v>2</v>
      </c>
      <c r="P215" s="23">
        <v>0</v>
      </c>
      <c r="Q215" s="23">
        <v>2</v>
      </c>
      <c r="R215" s="61"/>
      <c r="S215" s="19" t="s">
        <v>111</v>
      </c>
      <c r="T215" s="61" t="s">
        <v>94</v>
      </c>
      <c r="U215" s="16">
        <v>1</v>
      </c>
      <c r="V215" s="16">
        <v>1</v>
      </c>
      <c r="W215" s="43">
        <f t="shared" si="6"/>
        <v>1</v>
      </c>
      <c r="X215" s="54"/>
      <c r="Y215" s="18">
        <v>1</v>
      </c>
      <c r="Z215" s="65"/>
    </row>
    <row r="216" spans="1:26" s="64" customFormat="1">
      <c r="A216" s="45"/>
      <c r="B216" s="17" t="s">
        <v>203</v>
      </c>
      <c r="C216" s="17">
        <v>4</v>
      </c>
      <c r="D216" s="17">
        <v>4</v>
      </c>
      <c r="E216" s="17">
        <v>0</v>
      </c>
      <c r="F216" s="17">
        <v>2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 t="s">
        <v>113</v>
      </c>
      <c r="M216" s="23">
        <v>1</v>
      </c>
      <c r="N216" s="23">
        <v>4</v>
      </c>
      <c r="O216" s="23">
        <v>2</v>
      </c>
      <c r="P216" s="23">
        <v>0</v>
      </c>
      <c r="Q216" s="23">
        <v>3</v>
      </c>
      <c r="R216" s="61">
        <v>3</v>
      </c>
      <c r="S216" s="51" t="s">
        <v>74</v>
      </c>
      <c r="T216" s="61" t="s">
        <v>92</v>
      </c>
      <c r="U216" s="14">
        <v>31.1</v>
      </c>
      <c r="V216" s="14">
        <v>31.1</v>
      </c>
      <c r="W216" s="43">
        <f t="shared" si="6"/>
        <v>1</v>
      </c>
      <c r="X216" s="15"/>
      <c r="Y216" s="18"/>
      <c r="Z216" s="65"/>
    </row>
    <row r="217" spans="1:26" s="64" customFormat="1">
      <c r="A217" s="45"/>
      <c r="B217" s="17" t="s">
        <v>203</v>
      </c>
      <c r="C217" s="17">
        <v>4</v>
      </c>
      <c r="D217" s="17">
        <v>4</v>
      </c>
      <c r="E217" s="17">
        <v>0</v>
      </c>
      <c r="F217" s="17">
        <v>2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 t="s">
        <v>113</v>
      </c>
      <c r="M217" s="23">
        <v>1</v>
      </c>
      <c r="N217" s="23">
        <v>4</v>
      </c>
      <c r="O217" s="23">
        <v>2</v>
      </c>
      <c r="P217" s="23">
        <v>0</v>
      </c>
      <c r="Q217" s="23">
        <v>3</v>
      </c>
      <c r="R217" s="61"/>
      <c r="S217" s="19" t="s">
        <v>72</v>
      </c>
      <c r="T217" s="61" t="s">
        <v>94</v>
      </c>
      <c r="U217" s="16">
        <v>3</v>
      </c>
      <c r="V217" s="16">
        <v>3</v>
      </c>
      <c r="W217" s="43">
        <f t="shared" si="6"/>
        <v>1</v>
      </c>
      <c r="X217" s="54"/>
      <c r="Y217" s="18">
        <v>1</v>
      </c>
      <c r="Z217" s="65"/>
    </row>
    <row r="218" spans="1:26" s="64" customFormat="1">
      <c r="A218" s="45"/>
      <c r="B218" s="17" t="s">
        <v>203</v>
      </c>
      <c r="C218" s="17">
        <v>4</v>
      </c>
      <c r="D218" s="17">
        <v>4</v>
      </c>
      <c r="E218" s="17">
        <v>0</v>
      </c>
      <c r="F218" s="17">
        <v>2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 t="s">
        <v>113</v>
      </c>
      <c r="M218" s="23">
        <v>1</v>
      </c>
      <c r="N218" s="23">
        <v>4</v>
      </c>
      <c r="O218" s="23">
        <v>2</v>
      </c>
      <c r="P218" s="23">
        <v>0</v>
      </c>
      <c r="Q218" s="23">
        <v>3</v>
      </c>
      <c r="R218" s="61"/>
      <c r="S218" s="19" t="s">
        <v>75</v>
      </c>
      <c r="T218" s="61" t="s">
        <v>94</v>
      </c>
      <c r="U218" s="16">
        <v>4</v>
      </c>
      <c r="V218" s="16">
        <v>4</v>
      </c>
      <c r="W218" s="43">
        <f t="shared" si="6"/>
        <v>1</v>
      </c>
      <c r="X218" s="54"/>
      <c r="Y218" s="18">
        <v>1</v>
      </c>
      <c r="Z218" s="65"/>
    </row>
    <row r="219" spans="1:26" s="64" customFormat="1">
      <c r="A219" s="45"/>
      <c r="B219" s="17" t="s">
        <v>203</v>
      </c>
      <c r="C219" s="17">
        <v>4</v>
      </c>
      <c r="D219" s="17">
        <v>4</v>
      </c>
      <c r="E219" s="17">
        <v>0</v>
      </c>
      <c r="F219" s="17">
        <v>2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 t="s">
        <v>113</v>
      </c>
      <c r="M219" s="23">
        <v>1</v>
      </c>
      <c r="N219" s="23">
        <v>4</v>
      </c>
      <c r="O219" s="23">
        <v>2</v>
      </c>
      <c r="P219" s="23">
        <v>0</v>
      </c>
      <c r="Q219" s="23">
        <v>3</v>
      </c>
      <c r="R219" s="61"/>
      <c r="S219" s="19" t="s">
        <v>143</v>
      </c>
      <c r="T219" s="61" t="s">
        <v>94</v>
      </c>
      <c r="U219" s="16">
        <v>25300</v>
      </c>
      <c r="V219" s="16">
        <v>25300</v>
      </c>
      <c r="W219" s="43">
        <f t="shared" si="6"/>
        <v>1</v>
      </c>
      <c r="X219" s="54"/>
      <c r="Y219" s="18">
        <v>1</v>
      </c>
      <c r="Z219" s="65"/>
    </row>
    <row r="220" spans="1:26" s="64" customFormat="1">
      <c r="A220" s="45"/>
      <c r="B220" s="17" t="s">
        <v>203</v>
      </c>
      <c r="C220" s="17">
        <v>4</v>
      </c>
      <c r="D220" s="17">
        <v>4</v>
      </c>
      <c r="E220" s="17">
        <v>0</v>
      </c>
      <c r="F220" s="17">
        <v>2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 t="s">
        <v>113</v>
      </c>
      <c r="M220" s="23">
        <v>1</v>
      </c>
      <c r="N220" s="23">
        <v>4</v>
      </c>
      <c r="O220" s="23">
        <v>2</v>
      </c>
      <c r="P220" s="23">
        <v>0</v>
      </c>
      <c r="Q220" s="23">
        <v>4</v>
      </c>
      <c r="R220" s="61">
        <v>3</v>
      </c>
      <c r="S220" s="51" t="s">
        <v>137</v>
      </c>
      <c r="T220" s="61" t="s">
        <v>92</v>
      </c>
      <c r="U220" s="14">
        <v>51.8</v>
      </c>
      <c r="V220" s="14">
        <v>51.8</v>
      </c>
      <c r="W220" s="43">
        <f t="shared" si="6"/>
        <v>1</v>
      </c>
      <c r="X220" s="15"/>
      <c r="Y220" s="18"/>
      <c r="Z220" s="65"/>
    </row>
    <row r="221" spans="1:26" s="64" customFormat="1" ht="16.5" customHeight="1">
      <c r="A221" s="45"/>
      <c r="B221" s="17" t="s">
        <v>203</v>
      </c>
      <c r="C221" s="17">
        <v>4</v>
      </c>
      <c r="D221" s="17">
        <v>4</v>
      </c>
      <c r="E221" s="17">
        <v>0</v>
      </c>
      <c r="F221" s="17">
        <v>2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 t="s">
        <v>113</v>
      </c>
      <c r="M221" s="23">
        <v>1</v>
      </c>
      <c r="N221" s="23">
        <v>4</v>
      </c>
      <c r="O221" s="23">
        <v>2</v>
      </c>
      <c r="P221" s="23">
        <v>0</v>
      </c>
      <c r="Q221" s="23">
        <v>4</v>
      </c>
      <c r="R221" s="61"/>
      <c r="S221" s="19" t="s">
        <v>117</v>
      </c>
      <c r="T221" s="61" t="s">
        <v>94</v>
      </c>
      <c r="U221" s="50">
        <v>1</v>
      </c>
      <c r="V221" s="50">
        <v>1</v>
      </c>
      <c r="W221" s="43">
        <f t="shared" si="6"/>
        <v>1</v>
      </c>
      <c r="X221" s="54"/>
      <c r="Y221" s="18">
        <v>1</v>
      </c>
      <c r="Z221" s="65"/>
    </row>
    <row r="222" spans="1:26" s="64" customFormat="1" ht="16.5" customHeight="1">
      <c r="A222" s="45"/>
      <c r="B222" s="17" t="s">
        <v>203</v>
      </c>
      <c r="C222" s="17">
        <v>4</v>
      </c>
      <c r="D222" s="17">
        <v>4</v>
      </c>
      <c r="E222" s="17">
        <v>0</v>
      </c>
      <c r="F222" s="17">
        <v>2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 t="s">
        <v>113</v>
      </c>
      <c r="M222" s="23">
        <v>1</v>
      </c>
      <c r="N222" s="23">
        <v>4</v>
      </c>
      <c r="O222" s="23">
        <v>2</v>
      </c>
      <c r="P222" s="23">
        <v>0</v>
      </c>
      <c r="Q222" s="23">
        <v>4</v>
      </c>
      <c r="R222" s="61"/>
      <c r="S222" s="19" t="s">
        <v>152</v>
      </c>
      <c r="T222" s="61" t="s">
        <v>93</v>
      </c>
      <c r="U222" s="50">
        <v>10</v>
      </c>
      <c r="V222" s="50">
        <v>10</v>
      </c>
      <c r="W222" s="43">
        <f t="shared" si="6"/>
        <v>1</v>
      </c>
      <c r="X222" s="54"/>
      <c r="Y222" s="18">
        <v>1</v>
      </c>
      <c r="Z222" s="65"/>
    </row>
    <row r="223" spans="1:26" s="64" customFormat="1" ht="14.25" customHeight="1">
      <c r="A223" s="45"/>
      <c r="B223" s="17" t="s">
        <v>203</v>
      </c>
      <c r="C223" s="17">
        <v>4</v>
      </c>
      <c r="D223" s="17">
        <v>4</v>
      </c>
      <c r="E223" s="17">
        <v>0</v>
      </c>
      <c r="F223" s="17">
        <v>2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 t="s">
        <v>113</v>
      </c>
      <c r="M223" s="23">
        <v>1</v>
      </c>
      <c r="N223" s="23">
        <v>4</v>
      </c>
      <c r="O223" s="23">
        <v>2</v>
      </c>
      <c r="P223" s="23">
        <v>0</v>
      </c>
      <c r="Q223" s="23">
        <v>5</v>
      </c>
      <c r="R223" s="61"/>
      <c r="S223" s="27" t="s">
        <v>97</v>
      </c>
      <c r="T223" s="61" t="s">
        <v>96</v>
      </c>
      <c r="U223" s="20" t="s">
        <v>100</v>
      </c>
      <c r="V223" s="20" t="s">
        <v>100</v>
      </c>
      <c r="W223" s="43"/>
      <c r="X223" s="54"/>
      <c r="Y223" s="18"/>
      <c r="Z223" s="65"/>
    </row>
    <row r="224" spans="1:26" s="64" customFormat="1" ht="17.25" customHeight="1">
      <c r="A224" s="45"/>
      <c r="B224" s="17" t="s">
        <v>203</v>
      </c>
      <c r="C224" s="17">
        <v>4</v>
      </c>
      <c r="D224" s="17">
        <v>4</v>
      </c>
      <c r="E224" s="17">
        <v>0</v>
      </c>
      <c r="F224" s="17">
        <v>2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 t="s">
        <v>113</v>
      </c>
      <c r="M224" s="23">
        <v>1</v>
      </c>
      <c r="N224" s="23">
        <v>4</v>
      </c>
      <c r="O224" s="23">
        <v>2</v>
      </c>
      <c r="P224" s="23">
        <v>0</v>
      </c>
      <c r="Q224" s="23">
        <v>5</v>
      </c>
      <c r="R224" s="61"/>
      <c r="S224" s="19" t="s">
        <v>98</v>
      </c>
      <c r="T224" s="61" t="s">
        <v>94</v>
      </c>
      <c r="U224" s="16">
        <v>2</v>
      </c>
      <c r="V224" s="16">
        <v>2</v>
      </c>
      <c r="W224" s="43">
        <f>V224/U224</f>
        <v>1</v>
      </c>
      <c r="X224" s="54"/>
      <c r="Y224" s="18">
        <v>1</v>
      </c>
      <c r="Z224" s="65"/>
    </row>
    <row r="225" spans="1:26" ht="33" customHeight="1">
      <c r="L225" s="28"/>
      <c r="Z225" s="10"/>
    </row>
    <row r="226" spans="1:26" ht="19.5" customHeight="1">
      <c r="A226" s="28" t="s">
        <v>206</v>
      </c>
      <c r="L226" s="28"/>
      <c r="Z226" s="10"/>
    </row>
    <row r="227" spans="1:26" ht="32.25" customHeight="1">
      <c r="A227" s="121" t="s">
        <v>207</v>
      </c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3"/>
      <c r="Q227" s="119">
        <f>V22/U22</f>
        <v>0.99999900712511947</v>
      </c>
      <c r="R227" s="120"/>
      <c r="S227" s="47"/>
      <c r="Z227" s="10"/>
    </row>
    <row r="228" spans="1:26" ht="31.5" customHeight="1">
      <c r="A228" s="121" t="s">
        <v>208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3"/>
      <c r="Q228" s="119">
        <f>0.45*Q229+0.35*Q230+0.2*Q231</f>
        <v>0.98729125517740934</v>
      </c>
      <c r="R228" s="120"/>
      <c r="S228" s="47"/>
      <c r="Z228" s="10"/>
    </row>
    <row r="229" spans="1:26" ht="31.5" customHeight="1">
      <c r="A229" s="121" t="s">
        <v>209</v>
      </c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3"/>
      <c r="Q229" s="124">
        <f>(W26+W27+W28+W29)/4</f>
        <v>0.97065073041168659</v>
      </c>
      <c r="R229" s="120"/>
      <c r="S229" s="47"/>
      <c r="Z229" s="10"/>
    </row>
    <row r="230" spans="1:26" ht="33" customHeight="1">
      <c r="A230" s="121" t="s">
        <v>210</v>
      </c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3"/>
      <c r="Q230" s="119">
        <f>SUM(W34:W35,W47:W48,W70:W71,W89:W90,W102:W103,W117:W118,W129:W130,W137:W138,W145:W146,W155:W156,W172:W173,W209:W210)/24</f>
        <v>1</v>
      </c>
      <c r="R230" s="125"/>
      <c r="S230" s="47"/>
      <c r="Z230" s="10"/>
    </row>
    <row r="231" spans="1:26" ht="31.5" customHeight="1">
      <c r="A231" s="121" t="s">
        <v>211</v>
      </c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3"/>
      <c r="Q231" s="119">
        <f>SUM(W37:W38,W40,W42:W43,W51,W56,W60,W62:W63,W66,W68,W73:W75,W77,W79:W80,W82,W94:W96,W98,W107:W108,W122:W124,W126:W127,W132:W133,W135,W140:W141,W143,W148,W150,W152:W153,W158:W159,W161,W163,W165,W175:W183,W186,W188,W110,W190,W192,W197,W200,W205,W207,W212,W214:W215,W217:W219,W221:W222,W224)/72</f>
        <v>1.0024921324607516</v>
      </c>
      <c r="R231" s="125"/>
      <c r="S231" s="47"/>
      <c r="Z231" s="10"/>
    </row>
    <row r="232" spans="1:26" ht="30.75" customHeight="1">
      <c r="A232" s="121" t="s">
        <v>212</v>
      </c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3"/>
      <c r="Q232" s="126">
        <f>112/112</f>
        <v>1</v>
      </c>
      <c r="R232" s="127"/>
      <c r="S232" s="47"/>
      <c r="Z232" s="10"/>
    </row>
    <row r="233" spans="1:26" ht="31.5" customHeight="1">
      <c r="A233" s="121" t="s">
        <v>213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3"/>
      <c r="Q233" s="128"/>
      <c r="R233" s="125"/>
      <c r="S233" s="47"/>
      <c r="Z233" s="10"/>
    </row>
    <row r="234" spans="1:26" ht="30" customHeight="1">
      <c r="A234" s="121" t="s">
        <v>214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3"/>
      <c r="Q234" s="119">
        <f>Q228*Q232/Q227</f>
        <v>0.98729223543506961</v>
      </c>
      <c r="R234" s="120"/>
      <c r="S234" s="47"/>
      <c r="Z234" s="11"/>
    </row>
    <row r="235" spans="1:26" ht="84" customHeight="1">
      <c r="Z235" s="11"/>
    </row>
    <row r="236" spans="1:26">
      <c r="Z236" s="11"/>
    </row>
    <row r="237" spans="1:26" ht="54" customHeight="1">
      <c r="Z237" s="11"/>
    </row>
    <row r="238" spans="1:26" ht="21" customHeight="1">
      <c r="Z238" s="11"/>
    </row>
    <row r="239" spans="1:26" ht="48.75" customHeight="1">
      <c r="Z239" s="10"/>
    </row>
    <row r="240" spans="1:26" ht="21" customHeight="1">
      <c r="Z240" s="10"/>
    </row>
    <row r="241" spans="26:26" ht="53.25" customHeight="1">
      <c r="Z241" s="10"/>
    </row>
    <row r="242" spans="26:26">
      <c r="Z242" s="10"/>
    </row>
  </sheetData>
  <mergeCells count="42">
    <mergeCell ref="Q234:R234"/>
    <mergeCell ref="A233:P233"/>
    <mergeCell ref="A234:P234"/>
    <mergeCell ref="Q227:R227"/>
    <mergeCell ref="A227:P227"/>
    <mergeCell ref="Q228:R228"/>
    <mergeCell ref="A228:P228"/>
    <mergeCell ref="Q229:R229"/>
    <mergeCell ref="A229:P229"/>
    <mergeCell ref="Q230:R230"/>
    <mergeCell ref="A230:P230"/>
    <mergeCell ref="Q231:R231"/>
    <mergeCell ref="A231:P231"/>
    <mergeCell ref="Q232:R232"/>
    <mergeCell ref="A232:P232"/>
    <mergeCell ref="Q233:R233"/>
    <mergeCell ref="B21:C21"/>
    <mergeCell ref="E21:F21"/>
    <mergeCell ref="G21:K21"/>
    <mergeCell ref="P21:Q21"/>
    <mergeCell ref="Y18:Y20"/>
    <mergeCell ref="N19:N20"/>
    <mergeCell ref="S18:S20"/>
    <mergeCell ref="L19:L20"/>
    <mergeCell ref="M19:M20"/>
    <mergeCell ref="V19:V20"/>
    <mergeCell ref="X19:X20"/>
    <mergeCell ref="L18:Q18"/>
    <mergeCell ref="O19:O20"/>
    <mergeCell ref="P19:Q20"/>
    <mergeCell ref="U19:U20"/>
    <mergeCell ref="R18:R20"/>
    <mergeCell ref="A15:S15"/>
    <mergeCell ref="T18:T20"/>
    <mergeCell ref="W19:W20"/>
    <mergeCell ref="U18:X18"/>
    <mergeCell ref="A16:S16"/>
    <mergeCell ref="A18:A20"/>
    <mergeCell ref="B20:C20"/>
    <mergeCell ref="E20:F20"/>
    <mergeCell ref="G20:K20"/>
    <mergeCell ref="B18:K19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34" fitToHeight="10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samigulina</cp:lastModifiedBy>
  <cp:lastPrinted>2020-04-28T11:51:46Z</cp:lastPrinted>
  <dcterms:created xsi:type="dcterms:W3CDTF">2013-06-26T05:49:47Z</dcterms:created>
  <dcterms:modified xsi:type="dcterms:W3CDTF">2020-05-07T11:51:44Z</dcterms:modified>
</cp:coreProperties>
</file>